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DA\NYILV\DKF\2020\2020.01. ..köv\"/>
    </mc:Choice>
  </mc:AlternateContent>
  <bookViews>
    <workbookView xWindow="480" yWindow="30" windowWidth="27795" windowHeight="12330"/>
  </bookViews>
  <sheets>
    <sheet name="KE-02-01" sheetId="8" r:id="rId1"/>
    <sheet name="KE-02-02" sheetId="7" r:id="rId2"/>
    <sheet name="KE-02-03" sheetId="6" r:id="rId3"/>
    <sheet name="Alapa" sheetId="2" r:id="rId4"/>
    <sheet name="Import_M" sheetId="3" r:id="rId5"/>
    <sheet name="Import_O" sheetId="4" r:id="rId6"/>
    <sheet name="Import_F" sheetId="5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A.I.L1" localSheetId="0">#REF!</definedName>
    <definedName name="A.I.L1" localSheetId="2">#REF!</definedName>
    <definedName name="A.I.L1">#REF!</definedName>
    <definedName name="A.I.L2" localSheetId="0">#REF!</definedName>
    <definedName name="A.I.L2" localSheetId="2">#REF!</definedName>
    <definedName name="A.I.L2">#REF!</definedName>
    <definedName name="A.II.L1." localSheetId="0">#REF!</definedName>
    <definedName name="A.II.L1." localSheetId="2">#REF!</definedName>
    <definedName name="A.II.L1.">#REF!</definedName>
    <definedName name="A.II.L2" localSheetId="0">'[1]8. L.A.II.6.'!#REF!</definedName>
    <definedName name="A.II.L2" localSheetId="1">'[1]8. L.A.II.6.'!#REF!</definedName>
    <definedName name="A.II.L2" localSheetId="2">'[2]8. L.A.II.6.'!#REF!</definedName>
    <definedName name="A.II.L2">'[1]8. L.A.II.6.'!#REF!</definedName>
    <definedName name="A.II.L2_1" localSheetId="0">'[3]8. L.A.II.6.'!#REF!</definedName>
    <definedName name="A.II.L2_1" localSheetId="1">'[3]8. L.A.II.6.'!#REF!</definedName>
    <definedName name="A.II.L2_1" localSheetId="2">'[4]8. L.A.II.6.'!#REF!</definedName>
    <definedName name="A.II.L2_1">'[3]8. L.A.II.6.'!#REF!</definedName>
    <definedName name="A.II.L3" localSheetId="0">'[5]8. L.A.II.6.'!#REF!</definedName>
    <definedName name="A.II.L3" localSheetId="1">'[5]8. L.A.II.6.'!#REF!</definedName>
    <definedName name="A.II.L3" localSheetId="2">'[6]8. L.A.II.6.'!#REF!</definedName>
    <definedName name="A.II.L3">'[5]8. L.A.II.6.'!#REF!</definedName>
    <definedName name="A.III.L1." localSheetId="0">#REF!</definedName>
    <definedName name="A.III.L1." localSheetId="2">#REF!</definedName>
    <definedName name="A.III.L1.">#REF!</definedName>
    <definedName name="A.III.L2." localSheetId="0">'[1]11. L.A.III.2.,4.,5.'!#REF!</definedName>
    <definedName name="A.III.L2." localSheetId="1">'[1]11. L.A.III.2.,4.,5.'!#REF!</definedName>
    <definedName name="A.III.L2." localSheetId="2">'[2]11. L.A.III.2.,4.,5.'!#REF!</definedName>
    <definedName name="A.III.L2.">'[1]11. L.A.III.2.,4.,5.'!#REF!</definedName>
    <definedName name="_xlnm.Database">[7]Tartalomj.!$A$1:$D$108</definedName>
    <definedName name="ee" hidden="1">{#N/A,#N/A,TRUE,"A1";#N/A,#N/A,TRUE,"A2";#N/A,#N/A,TRUE,"B1"}</definedName>
    <definedName name="er" hidden="1">{#N/A,#N/A,TRUE,"A1";#N/A,#N/A,TRUE,"A2";#N/A,#N/A,TRUE,"B1"}</definedName>
    <definedName name="KES" localSheetId="0">'[2]8. L.A.II.6.'!#REF!</definedName>
    <definedName name="KES" localSheetId="1">'[2]8. L.A.II.6.'!#REF!</definedName>
    <definedName name="KES">'[2]8. L.A.II.6.'!#REF!</definedName>
    <definedName name="KörlevMező">'[8]#HIV'!$A$1</definedName>
    <definedName name="MAJ" localSheetId="0">'[2]8. L.A.II.6.'!#REF!</definedName>
    <definedName name="MAJ" localSheetId="1">'[2]8. L.A.II.6.'!#REF!</definedName>
    <definedName name="MAJ">'[2]8. L.A.II.6.'!#REF!</definedName>
    <definedName name="merlegoszto">[9]Segéd!$C$30</definedName>
    <definedName name="MVJ" localSheetId="0">'[2]11. L.A.III.2.,4.,5.'!#REF!</definedName>
    <definedName name="MVJ" localSheetId="1">'[2]11. L.A.III.2.,4.,5.'!#REF!</definedName>
    <definedName name="MVJ">'[2]11. L.A.III.2.,4.,5.'!#REF!</definedName>
    <definedName name="NBA" localSheetId="0">'[2]11. L.A.III.2.,4.,5.'!#REF!</definedName>
    <definedName name="NBA" localSheetId="1">'[2]11. L.A.III.2.,4.,5.'!#REF!</definedName>
    <definedName name="NBA">'[2]11. L.A.III.2.,4.,5.'!#REF!</definedName>
    <definedName name="nyomtat">[10]Alapadatok!$C$42</definedName>
    <definedName name="_xlnm.Print_Titles" localSheetId="2">'KE-02-03'!$7:$7</definedName>
    <definedName name="_xlnm.Print_Area" localSheetId="0">'KE-02-01'!$A$1:$J$22</definedName>
    <definedName name="_xlnm.Print_Area" localSheetId="1">'KE-02-02'!$A$1:$E$11</definedName>
    <definedName name="_xlnm.Print_Area" localSheetId="2">'KE-02-03'!$A$1:$T$413</definedName>
    <definedName name="TABLE" localSheetId="3">Alapa!#REF!</definedName>
    <definedName name="TABLE_2" localSheetId="3">Alapa!#REF!</definedName>
    <definedName name="wrn.Proba." localSheetId="2" hidden="1">{#N/A,#N/A,TRUE,"A1";#N/A,#N/A,TRUE,"A2";#N/A,#N/A,TRUE,"B1"}</definedName>
    <definedName name="wrn.Proba." hidden="1">{#N/A,#N/A,TRUE,"A1";#N/A,#N/A,TRUE,"A2";#N/A,#N/A,TRUE,"B1"}</definedName>
    <definedName name="XXX" localSheetId="0">'[3]11. L.A.III.2.,4.,5.'!#REF!</definedName>
    <definedName name="XXX" localSheetId="1">'[3]11. L.A.III.2.,4.,5.'!#REF!</definedName>
    <definedName name="XXX" localSheetId="2">'[4]11. L.A.III.2.,4.,5.'!#REF!</definedName>
    <definedName name="XXX">'[3]11. L.A.III.2.,4.,5.'!#REF!</definedName>
  </definedNames>
  <calcPr calcId="162913"/>
</workbook>
</file>

<file path=xl/calcChain.xml><?xml version="1.0" encoding="utf-8"?>
<calcChain xmlns="http://schemas.openxmlformats.org/spreadsheetml/2006/main">
  <c r="D53" i="8" l="1"/>
  <c r="D52" i="8"/>
  <c r="D51" i="8"/>
  <c r="D50" i="8"/>
  <c r="D49" i="8"/>
  <c r="D48" i="8"/>
  <c r="D47" i="8"/>
  <c r="D46" i="8"/>
  <c r="D38" i="8"/>
  <c r="D36" i="8"/>
  <c r="D37" i="8"/>
  <c r="D39" i="8"/>
  <c r="D40" i="8"/>
  <c r="D41" i="8"/>
  <c r="D42" i="8"/>
  <c r="D35" i="8"/>
  <c r="F15" i="8"/>
  <c r="E15" i="8"/>
  <c r="F14" i="8"/>
  <c r="E14" i="8"/>
  <c r="B9" i="8"/>
  <c r="B8" i="8"/>
  <c r="B6" i="8"/>
  <c r="B5" i="8"/>
  <c r="G15" i="8" l="1"/>
  <c r="I15" i="8" s="1"/>
  <c r="G14" i="8"/>
  <c r="J14" i="8" s="1"/>
  <c r="A14" i="7"/>
  <c r="A15" i="7" s="1"/>
  <c r="A13" i="7"/>
  <c r="I14" i="8" l="1"/>
  <c r="H14" i="8"/>
  <c r="H16" i="8" s="1"/>
  <c r="H20" i="8" s="1"/>
  <c r="H21" i="8" s="1"/>
  <c r="J15" i="8"/>
  <c r="H15" i="8"/>
  <c r="I16" i="8"/>
  <c r="A16" i="7"/>
  <c r="A17" i="7" s="1"/>
  <c r="J16" i="8" l="1"/>
  <c r="A18" i="7"/>
  <c r="A19" i="7" s="1"/>
  <c r="A20" i="7"/>
  <c r="A21" i="7" l="1"/>
  <c r="A22" i="7" s="1"/>
  <c r="A23" i="7" l="1"/>
  <c r="A24" i="7" s="1"/>
  <c r="A25" i="7" l="1"/>
  <c r="A26" i="7" l="1"/>
  <c r="A27" i="7" l="1"/>
  <c r="A28" i="7"/>
  <c r="A29" i="7" s="1"/>
  <c r="A30" i="7" s="1"/>
  <c r="A31" i="7" s="1"/>
  <c r="A32" i="7" s="1"/>
  <c r="A33" i="7" s="1"/>
  <c r="A34" i="7" s="1"/>
  <c r="A35" i="7" l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E55" i="7"/>
  <c r="D55" i="7"/>
  <c r="B9" i="7"/>
  <c r="B8" i="7"/>
  <c r="B6" i="7"/>
  <c r="B5" i="7"/>
  <c r="P5" i="6"/>
  <c r="P4" i="6"/>
  <c r="P3" i="6"/>
  <c r="A4" i="6"/>
  <c r="A3" i="6"/>
  <c r="S402" i="6"/>
  <c r="R402" i="6"/>
  <c r="S401" i="6"/>
  <c r="R401" i="6"/>
  <c r="S400" i="6"/>
  <c r="R400" i="6"/>
  <c r="T400" i="6"/>
  <c r="S399" i="6"/>
  <c r="R399" i="6"/>
  <c r="T399" i="6" s="1"/>
  <c r="S398" i="6"/>
  <c r="S397" i="6" s="1"/>
  <c r="R398" i="6"/>
  <c r="Q397" i="6"/>
  <c r="P397" i="6"/>
  <c r="O397" i="6"/>
  <c r="N397" i="6"/>
  <c r="M397" i="6"/>
  <c r="L397" i="6"/>
  <c r="K397" i="6"/>
  <c r="S396" i="6"/>
  <c r="R396" i="6"/>
  <c r="S395" i="6"/>
  <c r="R395" i="6"/>
  <c r="S394" i="6"/>
  <c r="R394" i="6"/>
  <c r="T394" i="6" s="1"/>
  <c r="S393" i="6"/>
  <c r="T393" i="6" s="1"/>
  <c r="R393" i="6"/>
  <c r="S392" i="6"/>
  <c r="R392" i="6"/>
  <c r="T392" i="6" s="1"/>
  <c r="S391" i="6"/>
  <c r="R391" i="6"/>
  <c r="T391" i="6"/>
  <c r="S390" i="6"/>
  <c r="R390" i="6"/>
  <c r="T390" i="6" s="1"/>
  <c r="S389" i="6"/>
  <c r="R389" i="6"/>
  <c r="S388" i="6"/>
  <c r="R388" i="6"/>
  <c r="T388" i="6"/>
  <c r="S387" i="6"/>
  <c r="R387" i="6"/>
  <c r="S386" i="6"/>
  <c r="T386" i="6"/>
  <c r="R386" i="6"/>
  <c r="Q385" i="6"/>
  <c r="P385" i="6"/>
  <c r="O385" i="6"/>
  <c r="N385" i="6"/>
  <c r="M385" i="6"/>
  <c r="L385" i="6"/>
  <c r="K385" i="6"/>
  <c r="S384" i="6"/>
  <c r="R384" i="6"/>
  <c r="S383" i="6"/>
  <c r="R383" i="6"/>
  <c r="T383" i="6" s="1"/>
  <c r="S382" i="6"/>
  <c r="R382" i="6"/>
  <c r="T382" i="6"/>
  <c r="S381" i="6"/>
  <c r="T381" i="6"/>
  <c r="R381" i="6"/>
  <c r="S380" i="6"/>
  <c r="T380" i="6" s="1"/>
  <c r="R380" i="6"/>
  <c r="S379" i="6"/>
  <c r="R379" i="6"/>
  <c r="T379" i="6" s="1"/>
  <c r="S378" i="6"/>
  <c r="R378" i="6"/>
  <c r="T378" i="6"/>
  <c r="S377" i="6"/>
  <c r="R377" i="6"/>
  <c r="T377" i="6"/>
  <c r="S376" i="6"/>
  <c r="R376" i="6"/>
  <c r="S375" i="6"/>
  <c r="R375" i="6"/>
  <c r="T375" i="6" s="1"/>
  <c r="S374" i="6"/>
  <c r="S373" i="6" s="1"/>
  <c r="R374" i="6"/>
  <c r="Q373" i="6"/>
  <c r="P373" i="6"/>
  <c r="O373" i="6"/>
  <c r="N373" i="6"/>
  <c r="M373" i="6"/>
  <c r="L373" i="6"/>
  <c r="K373" i="6"/>
  <c r="S372" i="6"/>
  <c r="R372" i="6"/>
  <c r="T372" i="6" s="1"/>
  <c r="S371" i="6"/>
  <c r="T371" i="6" s="1"/>
  <c r="R371" i="6"/>
  <c r="S370" i="6"/>
  <c r="R370" i="6"/>
  <c r="T370" i="6" s="1"/>
  <c r="S369" i="6"/>
  <c r="S361" i="6" s="1"/>
  <c r="R369" i="6"/>
  <c r="S368" i="6"/>
  <c r="R368" i="6"/>
  <c r="T368" i="6"/>
  <c r="S367" i="6"/>
  <c r="R367" i="6"/>
  <c r="T367" i="6" s="1"/>
  <c r="S366" i="6"/>
  <c r="R366" i="6"/>
  <c r="T366" i="6" s="1"/>
  <c r="S365" i="6"/>
  <c r="R365" i="6"/>
  <c r="T365" i="6" s="1"/>
  <c r="S364" i="6"/>
  <c r="T364" i="6" s="1"/>
  <c r="R364" i="6"/>
  <c r="S363" i="6"/>
  <c r="R363" i="6"/>
  <c r="T363" i="6" s="1"/>
  <c r="S362" i="6"/>
  <c r="R362" i="6"/>
  <c r="T362" i="6"/>
  <c r="T361" i="6" s="1"/>
  <c r="Q361" i="6"/>
  <c r="P361" i="6"/>
  <c r="O361" i="6"/>
  <c r="N361" i="6"/>
  <c r="M361" i="6"/>
  <c r="L361" i="6"/>
  <c r="K361" i="6"/>
  <c r="S360" i="6"/>
  <c r="R360" i="6"/>
  <c r="S359" i="6"/>
  <c r="R359" i="6"/>
  <c r="T359" i="6"/>
  <c r="S358" i="6"/>
  <c r="R358" i="6"/>
  <c r="T358" i="6" s="1"/>
  <c r="S357" i="6"/>
  <c r="T357" i="6" s="1"/>
  <c r="R357" i="6"/>
  <c r="S356" i="6"/>
  <c r="R356" i="6"/>
  <c r="S355" i="6"/>
  <c r="R355" i="6"/>
  <c r="S354" i="6"/>
  <c r="R354" i="6"/>
  <c r="T354" i="6" s="1"/>
  <c r="S353" i="6"/>
  <c r="R353" i="6"/>
  <c r="T353" i="6" s="1"/>
  <c r="S352" i="6"/>
  <c r="R352" i="6"/>
  <c r="T352" i="6"/>
  <c r="S351" i="6"/>
  <c r="R351" i="6"/>
  <c r="T351" i="6" s="1"/>
  <c r="S350" i="6"/>
  <c r="T350" i="6" s="1"/>
  <c r="R350" i="6"/>
  <c r="Q349" i="6"/>
  <c r="P349" i="6"/>
  <c r="O349" i="6"/>
  <c r="N349" i="6"/>
  <c r="M349" i="6"/>
  <c r="L349" i="6"/>
  <c r="K349" i="6"/>
  <c r="S348" i="6"/>
  <c r="R348" i="6"/>
  <c r="T348" i="6"/>
  <c r="S347" i="6"/>
  <c r="R347" i="6"/>
  <c r="S346" i="6"/>
  <c r="R346" i="6"/>
  <c r="T346" i="6" s="1"/>
  <c r="S345" i="6"/>
  <c r="T345" i="6" s="1"/>
  <c r="R345" i="6"/>
  <c r="S344" i="6"/>
  <c r="T344" i="6"/>
  <c r="R344" i="6"/>
  <c r="S343" i="6"/>
  <c r="R343" i="6"/>
  <c r="T343" i="6"/>
  <c r="S342" i="6"/>
  <c r="R342" i="6"/>
  <c r="T342" i="6" s="1"/>
  <c r="S341" i="6"/>
  <c r="T341" i="6" s="1"/>
  <c r="R341" i="6"/>
  <c r="S340" i="6"/>
  <c r="R340" i="6"/>
  <c r="T340" i="6"/>
  <c r="S339" i="6"/>
  <c r="R339" i="6"/>
  <c r="S338" i="6"/>
  <c r="R338" i="6"/>
  <c r="Q337" i="6"/>
  <c r="P337" i="6"/>
  <c r="O337" i="6"/>
  <c r="N337" i="6"/>
  <c r="M337" i="6"/>
  <c r="L337" i="6"/>
  <c r="K337" i="6"/>
  <c r="S336" i="6"/>
  <c r="R336" i="6"/>
  <c r="S335" i="6"/>
  <c r="R335" i="6"/>
  <c r="T335" i="6"/>
  <c r="S334" i="6"/>
  <c r="R334" i="6"/>
  <c r="T334" i="6" s="1"/>
  <c r="S333" i="6"/>
  <c r="R333" i="6"/>
  <c r="S332" i="6"/>
  <c r="R332" i="6"/>
  <c r="S331" i="6"/>
  <c r="T331" i="6" s="1"/>
  <c r="R331" i="6"/>
  <c r="S330" i="6"/>
  <c r="R330" i="6"/>
  <c r="T330" i="6" s="1"/>
  <c r="S329" i="6"/>
  <c r="R329" i="6"/>
  <c r="S328" i="6"/>
  <c r="R328" i="6"/>
  <c r="S327" i="6"/>
  <c r="R327" i="6"/>
  <c r="S326" i="6"/>
  <c r="R326" i="6"/>
  <c r="Q325" i="6"/>
  <c r="P325" i="6"/>
  <c r="O325" i="6"/>
  <c r="N325" i="6"/>
  <c r="M325" i="6"/>
  <c r="L325" i="6"/>
  <c r="K325" i="6"/>
  <c r="S324" i="6"/>
  <c r="R324" i="6"/>
  <c r="T324" i="6" s="1"/>
  <c r="S323" i="6"/>
  <c r="R323" i="6"/>
  <c r="T323" i="6" s="1"/>
  <c r="S322" i="6"/>
  <c r="R322" i="6"/>
  <c r="T322" i="6"/>
  <c r="S321" i="6"/>
  <c r="R321" i="6"/>
  <c r="S320" i="6"/>
  <c r="R320" i="6"/>
  <c r="T320" i="6" s="1"/>
  <c r="S319" i="6"/>
  <c r="R319" i="6"/>
  <c r="T319" i="6"/>
  <c r="S318" i="6"/>
  <c r="R318" i="6"/>
  <c r="T318" i="6" s="1"/>
  <c r="S317" i="6"/>
  <c r="S313" i="6" s="1"/>
  <c r="R317" i="6"/>
  <c r="T317" i="6" s="1"/>
  <c r="S316" i="6"/>
  <c r="R316" i="6"/>
  <c r="T316" i="6" s="1"/>
  <c r="S315" i="6"/>
  <c r="R315" i="6"/>
  <c r="T315" i="6"/>
  <c r="S314" i="6"/>
  <c r="R314" i="6"/>
  <c r="T314" i="6" s="1"/>
  <c r="Q313" i="6"/>
  <c r="P313" i="6"/>
  <c r="O313" i="6"/>
  <c r="N313" i="6"/>
  <c r="M313" i="6"/>
  <c r="L313" i="6"/>
  <c r="K313" i="6"/>
  <c r="S312" i="6"/>
  <c r="R312" i="6"/>
  <c r="S311" i="6"/>
  <c r="R311" i="6"/>
  <c r="T311" i="6" s="1"/>
  <c r="S310" i="6"/>
  <c r="R310" i="6"/>
  <c r="T310" i="6"/>
  <c r="S309" i="6"/>
  <c r="T309" i="6" s="1"/>
  <c r="R309" i="6"/>
  <c r="S308" i="6"/>
  <c r="R308" i="6"/>
  <c r="S307" i="6"/>
  <c r="R307" i="6"/>
  <c r="S306" i="6"/>
  <c r="R306" i="6"/>
  <c r="S305" i="6"/>
  <c r="R305" i="6"/>
  <c r="T305" i="6"/>
  <c r="S304" i="6"/>
  <c r="T304" i="6" s="1"/>
  <c r="R304" i="6"/>
  <c r="S303" i="6"/>
  <c r="R303" i="6"/>
  <c r="S302" i="6"/>
  <c r="R302" i="6"/>
  <c r="Q301" i="6"/>
  <c r="P301" i="6"/>
  <c r="O301" i="6"/>
  <c r="N301" i="6"/>
  <c r="M301" i="6"/>
  <c r="L301" i="6"/>
  <c r="K301" i="6"/>
  <c r="S300" i="6"/>
  <c r="R300" i="6"/>
  <c r="T300" i="6" s="1"/>
  <c r="S299" i="6"/>
  <c r="R299" i="6"/>
  <c r="S298" i="6"/>
  <c r="R298" i="6"/>
  <c r="T298" i="6"/>
  <c r="S297" i="6"/>
  <c r="R297" i="6"/>
  <c r="S296" i="6"/>
  <c r="R296" i="6"/>
  <c r="T296" i="6" s="1"/>
  <c r="S295" i="6"/>
  <c r="R295" i="6"/>
  <c r="T295" i="6" s="1"/>
  <c r="S294" i="6"/>
  <c r="T294" i="6" s="1"/>
  <c r="R294" i="6"/>
  <c r="S293" i="6"/>
  <c r="R293" i="6"/>
  <c r="S292" i="6"/>
  <c r="R292" i="6"/>
  <c r="T292" i="6" s="1"/>
  <c r="S291" i="6"/>
  <c r="R291" i="6"/>
  <c r="S290" i="6"/>
  <c r="R290" i="6"/>
  <c r="Q289" i="6"/>
  <c r="P289" i="6"/>
  <c r="O289" i="6"/>
  <c r="N289" i="6"/>
  <c r="M289" i="6"/>
  <c r="L289" i="6"/>
  <c r="K289" i="6"/>
  <c r="S288" i="6"/>
  <c r="R288" i="6"/>
  <c r="S287" i="6"/>
  <c r="R287" i="6"/>
  <c r="T287" i="6" s="1"/>
  <c r="S286" i="6"/>
  <c r="R286" i="6"/>
  <c r="S285" i="6"/>
  <c r="R285" i="6"/>
  <c r="S284" i="6"/>
  <c r="T284" i="6" s="1"/>
  <c r="R284" i="6"/>
  <c r="S283" i="6"/>
  <c r="R283" i="6"/>
  <c r="T283" i="6" s="1"/>
  <c r="S282" i="6"/>
  <c r="R282" i="6"/>
  <c r="T282" i="6" s="1"/>
  <c r="T277" i="6" s="1"/>
  <c r="S281" i="6"/>
  <c r="R281" i="6"/>
  <c r="T281" i="6"/>
  <c r="S280" i="6"/>
  <c r="R280" i="6"/>
  <c r="S279" i="6"/>
  <c r="R279" i="6"/>
  <c r="S278" i="6"/>
  <c r="R278" i="6"/>
  <c r="Q277" i="6"/>
  <c r="P277" i="6"/>
  <c r="O277" i="6"/>
  <c r="N277" i="6"/>
  <c r="M277" i="6"/>
  <c r="L277" i="6"/>
  <c r="L403" i="6" s="1"/>
  <c r="L404" i="6" s="1"/>
  <c r="K277" i="6"/>
  <c r="S276" i="6"/>
  <c r="R276" i="6"/>
  <c r="T276" i="6"/>
  <c r="S275" i="6"/>
  <c r="T275" i="6" s="1"/>
  <c r="R275" i="6"/>
  <c r="S274" i="6"/>
  <c r="R274" i="6"/>
  <c r="S273" i="6"/>
  <c r="R273" i="6"/>
  <c r="S272" i="6"/>
  <c r="T272" i="6" s="1"/>
  <c r="R272" i="6"/>
  <c r="S271" i="6"/>
  <c r="R271" i="6"/>
  <c r="S270" i="6"/>
  <c r="T270" i="6" s="1"/>
  <c r="R270" i="6"/>
  <c r="S269" i="6"/>
  <c r="R269" i="6"/>
  <c r="S268" i="6"/>
  <c r="R268" i="6"/>
  <c r="T268" i="6" s="1"/>
  <c r="S267" i="6"/>
  <c r="S265" i="6" s="1"/>
  <c r="R267" i="6"/>
  <c r="S266" i="6"/>
  <c r="R266" i="6"/>
  <c r="R265" i="6" s="1"/>
  <c r="T266" i="6"/>
  <c r="Q265" i="6"/>
  <c r="P265" i="6"/>
  <c r="O265" i="6"/>
  <c r="N265" i="6"/>
  <c r="M265" i="6"/>
  <c r="L265" i="6"/>
  <c r="K265" i="6"/>
  <c r="S264" i="6"/>
  <c r="R264" i="6"/>
  <c r="S263" i="6"/>
  <c r="R263" i="6"/>
  <c r="S262" i="6"/>
  <c r="T262" i="6" s="1"/>
  <c r="R262" i="6"/>
  <c r="S261" i="6"/>
  <c r="R261" i="6"/>
  <c r="T261" i="6" s="1"/>
  <c r="S260" i="6"/>
  <c r="R260" i="6"/>
  <c r="T260" i="6" s="1"/>
  <c r="S259" i="6"/>
  <c r="R259" i="6"/>
  <c r="T259" i="6" s="1"/>
  <c r="S258" i="6"/>
  <c r="R258" i="6"/>
  <c r="S257" i="6"/>
  <c r="R257" i="6"/>
  <c r="T257" i="6" s="1"/>
  <c r="S256" i="6"/>
  <c r="R256" i="6"/>
  <c r="S255" i="6"/>
  <c r="R255" i="6"/>
  <c r="S254" i="6"/>
  <c r="R254" i="6"/>
  <c r="Q253" i="6"/>
  <c r="P253" i="6"/>
  <c r="O253" i="6"/>
  <c r="N253" i="6"/>
  <c r="M253" i="6"/>
  <c r="L253" i="6"/>
  <c r="K253" i="6"/>
  <c r="S252" i="6"/>
  <c r="T252" i="6" s="1"/>
  <c r="R252" i="6"/>
  <c r="S251" i="6"/>
  <c r="R251" i="6"/>
  <c r="S250" i="6"/>
  <c r="R250" i="6"/>
  <c r="T250" i="6" s="1"/>
  <c r="S249" i="6"/>
  <c r="R249" i="6"/>
  <c r="T249" i="6" s="1"/>
  <c r="S248" i="6"/>
  <c r="R248" i="6"/>
  <c r="S247" i="6"/>
  <c r="R247" i="6"/>
  <c r="S246" i="6"/>
  <c r="R246" i="6"/>
  <c r="T246" i="6"/>
  <c r="S245" i="6"/>
  <c r="R245" i="6"/>
  <c r="T245" i="6" s="1"/>
  <c r="S244" i="6"/>
  <c r="R244" i="6"/>
  <c r="S243" i="6"/>
  <c r="R243" i="6"/>
  <c r="S242" i="6"/>
  <c r="S241" i="6" s="1"/>
  <c r="R242" i="6"/>
  <c r="Q241" i="6"/>
  <c r="P241" i="6"/>
  <c r="O241" i="6"/>
  <c r="N241" i="6"/>
  <c r="M241" i="6"/>
  <c r="L241" i="6"/>
  <c r="K241" i="6"/>
  <c r="S240" i="6"/>
  <c r="R240" i="6"/>
  <c r="S239" i="6"/>
  <c r="T239" i="6" s="1"/>
  <c r="R239" i="6"/>
  <c r="S238" i="6"/>
  <c r="R238" i="6"/>
  <c r="S237" i="6"/>
  <c r="R237" i="6"/>
  <c r="T237" i="6"/>
  <c r="S236" i="6"/>
  <c r="R236" i="6"/>
  <c r="T236" i="6"/>
  <c r="S235" i="6"/>
  <c r="R235" i="6"/>
  <c r="S234" i="6"/>
  <c r="R234" i="6"/>
  <c r="S233" i="6"/>
  <c r="R233" i="6"/>
  <c r="T233" i="6"/>
  <c r="S232" i="6"/>
  <c r="R232" i="6"/>
  <c r="S231" i="6"/>
  <c r="R231" i="6"/>
  <c r="T231" i="6" s="1"/>
  <c r="S230" i="6"/>
  <c r="R230" i="6"/>
  <c r="T230" i="6"/>
  <c r="S229" i="6"/>
  <c r="R229" i="6"/>
  <c r="Q228" i="6"/>
  <c r="P228" i="6"/>
  <c r="O228" i="6"/>
  <c r="N228" i="6"/>
  <c r="M228" i="6"/>
  <c r="L228" i="6"/>
  <c r="K228" i="6"/>
  <c r="S227" i="6"/>
  <c r="R227" i="6"/>
  <c r="T227" i="6"/>
  <c r="S226" i="6"/>
  <c r="R226" i="6"/>
  <c r="T226" i="6" s="1"/>
  <c r="S225" i="6"/>
  <c r="R225" i="6"/>
  <c r="S224" i="6"/>
  <c r="T224" i="6" s="1"/>
  <c r="R224" i="6"/>
  <c r="S223" i="6"/>
  <c r="R223" i="6"/>
  <c r="S222" i="6"/>
  <c r="R222" i="6"/>
  <c r="S221" i="6"/>
  <c r="T221" i="6" s="1"/>
  <c r="R221" i="6"/>
  <c r="S220" i="6"/>
  <c r="R220" i="6"/>
  <c r="S219" i="6"/>
  <c r="R219" i="6"/>
  <c r="T219" i="6" s="1"/>
  <c r="S218" i="6"/>
  <c r="R218" i="6"/>
  <c r="S217" i="6"/>
  <c r="R217" i="6"/>
  <c r="Q216" i="6"/>
  <c r="P216" i="6"/>
  <c r="O216" i="6"/>
  <c r="N216" i="6"/>
  <c r="M216" i="6"/>
  <c r="L216" i="6"/>
  <c r="K216" i="6"/>
  <c r="S215" i="6"/>
  <c r="R215" i="6"/>
  <c r="T215" i="6" s="1"/>
  <c r="S214" i="6"/>
  <c r="R214" i="6"/>
  <c r="T214" i="6" s="1"/>
  <c r="S213" i="6"/>
  <c r="R213" i="6"/>
  <c r="T213" i="6" s="1"/>
  <c r="S212" i="6"/>
  <c r="R212" i="6"/>
  <c r="T212" i="6"/>
  <c r="S211" i="6"/>
  <c r="T211" i="6" s="1"/>
  <c r="R211" i="6"/>
  <c r="S210" i="6"/>
  <c r="R210" i="6"/>
  <c r="S209" i="6"/>
  <c r="R209" i="6"/>
  <c r="T209" i="6"/>
  <c r="S208" i="6"/>
  <c r="R208" i="6"/>
  <c r="S207" i="6"/>
  <c r="R207" i="6"/>
  <c r="S206" i="6"/>
  <c r="T206" i="6" s="1"/>
  <c r="T204" i="6" s="1"/>
  <c r="R206" i="6"/>
  <c r="S205" i="6"/>
  <c r="R205" i="6"/>
  <c r="Q204" i="6"/>
  <c r="P204" i="6"/>
  <c r="O204" i="6"/>
  <c r="N204" i="6"/>
  <c r="M204" i="6"/>
  <c r="L204" i="6"/>
  <c r="K204" i="6"/>
  <c r="S203" i="6"/>
  <c r="T203" i="6" s="1"/>
  <c r="R203" i="6"/>
  <c r="S202" i="6"/>
  <c r="R202" i="6"/>
  <c r="S201" i="6"/>
  <c r="R201" i="6"/>
  <c r="T201" i="6"/>
  <c r="S200" i="6"/>
  <c r="R200" i="6"/>
  <c r="T200" i="6" s="1"/>
  <c r="S199" i="6"/>
  <c r="R199" i="6"/>
  <c r="S198" i="6"/>
  <c r="R198" i="6"/>
  <c r="T198" i="6"/>
  <c r="S197" i="6"/>
  <c r="R197" i="6"/>
  <c r="S196" i="6"/>
  <c r="T196" i="6" s="1"/>
  <c r="R196" i="6"/>
  <c r="S195" i="6"/>
  <c r="R195" i="6"/>
  <c r="T195" i="6" s="1"/>
  <c r="S194" i="6"/>
  <c r="R194" i="6"/>
  <c r="T194" i="6" s="1"/>
  <c r="S193" i="6"/>
  <c r="S192" i="6" s="1"/>
  <c r="R193" i="6"/>
  <c r="T193" i="6"/>
  <c r="Q192" i="6"/>
  <c r="P192" i="6"/>
  <c r="O192" i="6"/>
  <c r="N192" i="6"/>
  <c r="M192" i="6"/>
  <c r="L192" i="6"/>
  <c r="K192" i="6"/>
  <c r="S190" i="6"/>
  <c r="R190" i="6"/>
  <c r="T190" i="6" s="1"/>
  <c r="S189" i="6"/>
  <c r="R189" i="6"/>
  <c r="T189" i="6"/>
  <c r="S188" i="6"/>
  <c r="R188" i="6"/>
  <c r="T188" i="6" s="1"/>
  <c r="S187" i="6"/>
  <c r="R187" i="6"/>
  <c r="T187" i="6" s="1"/>
  <c r="S186" i="6"/>
  <c r="R186" i="6"/>
  <c r="T186" i="6" s="1"/>
  <c r="S185" i="6"/>
  <c r="R185" i="6"/>
  <c r="T185" i="6"/>
  <c r="S184" i="6"/>
  <c r="T184" i="6" s="1"/>
  <c r="R184" i="6"/>
  <c r="S183" i="6"/>
  <c r="R183" i="6"/>
  <c r="S182" i="6"/>
  <c r="R182" i="6"/>
  <c r="T182" i="6"/>
  <c r="S181" i="6"/>
  <c r="R181" i="6"/>
  <c r="S180" i="6"/>
  <c r="S179" i="6"/>
  <c r="R180" i="6"/>
  <c r="Q179" i="6"/>
  <c r="P179" i="6"/>
  <c r="O179" i="6"/>
  <c r="N179" i="6"/>
  <c r="M179" i="6"/>
  <c r="L179" i="6"/>
  <c r="K179" i="6"/>
  <c r="S178" i="6"/>
  <c r="T178" i="6" s="1"/>
  <c r="R178" i="6"/>
  <c r="S177" i="6"/>
  <c r="T177" i="6" s="1"/>
  <c r="R177" i="6"/>
  <c r="S176" i="6"/>
  <c r="T176" i="6"/>
  <c r="R176" i="6"/>
  <c r="S175" i="6"/>
  <c r="R175" i="6"/>
  <c r="T175" i="6"/>
  <c r="S174" i="6"/>
  <c r="R174" i="6"/>
  <c r="S173" i="6"/>
  <c r="R173" i="6"/>
  <c r="T173" i="6" s="1"/>
  <c r="S172" i="6"/>
  <c r="R172" i="6"/>
  <c r="T172" i="6"/>
  <c r="S171" i="6"/>
  <c r="T171" i="6" s="1"/>
  <c r="R171" i="6"/>
  <c r="S170" i="6"/>
  <c r="R170" i="6"/>
  <c r="S169" i="6"/>
  <c r="R169" i="6"/>
  <c r="T169" i="6" s="1"/>
  <c r="S168" i="6"/>
  <c r="R168" i="6"/>
  <c r="Q167" i="6"/>
  <c r="P167" i="6"/>
  <c r="O167" i="6"/>
  <c r="N167" i="6"/>
  <c r="M167" i="6"/>
  <c r="L167" i="6"/>
  <c r="K167" i="6"/>
  <c r="S166" i="6"/>
  <c r="R166" i="6"/>
  <c r="T166" i="6"/>
  <c r="S165" i="6"/>
  <c r="R165" i="6"/>
  <c r="T165" i="6" s="1"/>
  <c r="S164" i="6"/>
  <c r="T164" i="6" s="1"/>
  <c r="R164" i="6"/>
  <c r="S163" i="6"/>
  <c r="R163" i="6"/>
  <c r="T163" i="6" s="1"/>
  <c r="S162" i="6"/>
  <c r="R162" i="6"/>
  <c r="T162" i="6" s="1"/>
  <c r="S161" i="6"/>
  <c r="R161" i="6"/>
  <c r="S160" i="6"/>
  <c r="R160" i="6"/>
  <c r="S159" i="6"/>
  <c r="T159" i="6" s="1"/>
  <c r="R159" i="6"/>
  <c r="S158" i="6"/>
  <c r="R158" i="6"/>
  <c r="T158" i="6" s="1"/>
  <c r="S157" i="6"/>
  <c r="R157" i="6"/>
  <c r="T157" i="6"/>
  <c r="S156" i="6"/>
  <c r="R156" i="6"/>
  <c r="T156" i="6" s="1"/>
  <c r="Q155" i="6"/>
  <c r="P155" i="6"/>
  <c r="O155" i="6"/>
  <c r="N155" i="6"/>
  <c r="M155" i="6"/>
  <c r="L155" i="6"/>
  <c r="K155" i="6"/>
  <c r="S154" i="6"/>
  <c r="R154" i="6"/>
  <c r="T154" i="6"/>
  <c r="S153" i="6"/>
  <c r="R153" i="6"/>
  <c r="T153" i="6" s="1"/>
  <c r="S152" i="6"/>
  <c r="R152" i="6"/>
  <c r="T152" i="6" s="1"/>
  <c r="S151" i="6"/>
  <c r="R151" i="6"/>
  <c r="T151" i="6"/>
  <c r="S150" i="6"/>
  <c r="R150" i="6"/>
  <c r="S149" i="6"/>
  <c r="R149" i="6"/>
  <c r="T149" i="6" s="1"/>
  <c r="T143" i="6" s="1"/>
  <c r="S148" i="6"/>
  <c r="R148" i="6"/>
  <c r="S147" i="6"/>
  <c r="R147" i="6"/>
  <c r="S146" i="6"/>
  <c r="R146" i="6"/>
  <c r="T146" i="6"/>
  <c r="S145" i="6"/>
  <c r="R145" i="6"/>
  <c r="T145" i="6" s="1"/>
  <c r="S144" i="6"/>
  <c r="R144" i="6"/>
  <c r="R143" i="6" s="1"/>
  <c r="Q143" i="6"/>
  <c r="P143" i="6"/>
  <c r="O143" i="6"/>
  <c r="N143" i="6"/>
  <c r="M143" i="6"/>
  <c r="L143" i="6"/>
  <c r="K143" i="6"/>
  <c r="S142" i="6"/>
  <c r="R142" i="6"/>
  <c r="T142" i="6"/>
  <c r="S141" i="6"/>
  <c r="R141" i="6"/>
  <c r="T141" i="6"/>
  <c r="S140" i="6"/>
  <c r="R140" i="6"/>
  <c r="S139" i="6"/>
  <c r="T139" i="6" s="1"/>
  <c r="R139" i="6"/>
  <c r="S138" i="6"/>
  <c r="R138" i="6"/>
  <c r="T138" i="6" s="1"/>
  <c r="S137" i="6"/>
  <c r="R137" i="6"/>
  <c r="T137" i="6"/>
  <c r="S136" i="6"/>
  <c r="R136" i="6"/>
  <c r="T136" i="6" s="1"/>
  <c r="S135" i="6"/>
  <c r="R135" i="6"/>
  <c r="T135" i="6" s="1"/>
  <c r="S134" i="6"/>
  <c r="R134" i="6"/>
  <c r="S133" i="6"/>
  <c r="R133" i="6"/>
  <c r="S132" i="6"/>
  <c r="R132" i="6"/>
  <c r="T132" i="6"/>
  <c r="Q131" i="6"/>
  <c r="P131" i="6"/>
  <c r="O131" i="6"/>
  <c r="N131" i="6"/>
  <c r="M131" i="6"/>
  <c r="L131" i="6"/>
  <c r="K131" i="6"/>
  <c r="S130" i="6"/>
  <c r="R130" i="6"/>
  <c r="T130" i="6" s="1"/>
  <c r="S129" i="6"/>
  <c r="R129" i="6"/>
  <c r="T129" i="6" s="1"/>
  <c r="S128" i="6"/>
  <c r="R128" i="6"/>
  <c r="T128" i="6"/>
  <c r="S127" i="6"/>
  <c r="R127" i="6"/>
  <c r="S126" i="6"/>
  <c r="R126" i="6"/>
  <c r="S125" i="6"/>
  <c r="T125" i="6" s="1"/>
  <c r="R125" i="6"/>
  <c r="S124" i="6"/>
  <c r="R124" i="6"/>
  <c r="S123" i="6"/>
  <c r="R123" i="6"/>
  <c r="T123" i="6"/>
  <c r="S122" i="6"/>
  <c r="R122" i="6"/>
  <c r="T122" i="6" s="1"/>
  <c r="S121" i="6"/>
  <c r="T121" i="6" s="1"/>
  <c r="R121" i="6"/>
  <c r="S120" i="6"/>
  <c r="R120" i="6"/>
  <c r="Q119" i="6"/>
  <c r="P119" i="6"/>
  <c r="O119" i="6"/>
  <c r="N119" i="6"/>
  <c r="M119" i="6"/>
  <c r="L119" i="6"/>
  <c r="K119" i="6"/>
  <c r="S118" i="6"/>
  <c r="T118" i="6" s="1"/>
  <c r="R118" i="6"/>
  <c r="S117" i="6"/>
  <c r="R117" i="6"/>
  <c r="T117" i="6" s="1"/>
  <c r="S116" i="6"/>
  <c r="R116" i="6"/>
  <c r="T116" i="6" s="1"/>
  <c r="S115" i="6"/>
  <c r="R115" i="6"/>
  <c r="T115" i="6"/>
  <c r="S114" i="6"/>
  <c r="R114" i="6"/>
  <c r="T114" i="6"/>
  <c r="S113" i="6"/>
  <c r="R113" i="6"/>
  <c r="S112" i="6"/>
  <c r="T112" i="6" s="1"/>
  <c r="R112" i="6"/>
  <c r="S111" i="6"/>
  <c r="R111" i="6"/>
  <c r="S110" i="6"/>
  <c r="R110" i="6"/>
  <c r="T110" i="6"/>
  <c r="S109" i="6"/>
  <c r="R109" i="6"/>
  <c r="T109" i="6" s="1"/>
  <c r="S108" i="6"/>
  <c r="R108" i="6"/>
  <c r="T108" i="6" s="1"/>
  <c r="Q107" i="6"/>
  <c r="P107" i="6"/>
  <c r="O107" i="6"/>
  <c r="N107" i="6"/>
  <c r="M107" i="6"/>
  <c r="L107" i="6"/>
  <c r="K107" i="6"/>
  <c r="S105" i="6"/>
  <c r="T105" i="6" s="1"/>
  <c r="R105" i="6"/>
  <c r="S104" i="6"/>
  <c r="R104" i="6"/>
  <c r="S103" i="6"/>
  <c r="R103" i="6"/>
  <c r="T103" i="6"/>
  <c r="S102" i="6"/>
  <c r="T102" i="6" s="1"/>
  <c r="R102" i="6"/>
  <c r="S101" i="6"/>
  <c r="R101" i="6"/>
  <c r="S100" i="6"/>
  <c r="R100" i="6"/>
  <c r="S99" i="6"/>
  <c r="R99" i="6"/>
  <c r="S98" i="6"/>
  <c r="R98" i="6"/>
  <c r="S97" i="6"/>
  <c r="R97" i="6"/>
  <c r="T97" i="6"/>
  <c r="S96" i="6"/>
  <c r="R96" i="6"/>
  <c r="R94" i="6"/>
  <c r="S95" i="6"/>
  <c r="R95" i="6"/>
  <c r="Q94" i="6"/>
  <c r="P94" i="6"/>
  <c r="O94" i="6"/>
  <c r="N94" i="6"/>
  <c r="M94" i="6"/>
  <c r="L94" i="6"/>
  <c r="K94" i="6"/>
  <c r="S93" i="6"/>
  <c r="R93" i="6"/>
  <c r="T93" i="6" s="1"/>
  <c r="S92" i="6"/>
  <c r="R92" i="6"/>
  <c r="T92" i="6"/>
  <c r="S91" i="6"/>
  <c r="R91" i="6"/>
  <c r="T91" i="6" s="1"/>
  <c r="S90" i="6"/>
  <c r="R90" i="6"/>
  <c r="T90" i="6" s="1"/>
  <c r="S89" i="6"/>
  <c r="R89" i="6"/>
  <c r="S88" i="6"/>
  <c r="R88" i="6"/>
  <c r="S87" i="6"/>
  <c r="R87" i="6"/>
  <c r="S86" i="6"/>
  <c r="T86" i="6" s="1"/>
  <c r="R86" i="6"/>
  <c r="S85" i="6"/>
  <c r="R85" i="6"/>
  <c r="S84" i="6"/>
  <c r="T84" i="6"/>
  <c r="R84" i="6"/>
  <c r="S83" i="6"/>
  <c r="T83" i="6" s="1"/>
  <c r="R83" i="6"/>
  <c r="Q82" i="6"/>
  <c r="P82" i="6"/>
  <c r="O82" i="6"/>
  <c r="N82" i="6"/>
  <c r="M82" i="6"/>
  <c r="L82" i="6"/>
  <c r="K82" i="6"/>
  <c r="S81" i="6"/>
  <c r="R81" i="6"/>
  <c r="T81" i="6"/>
  <c r="S80" i="6"/>
  <c r="R80" i="6"/>
  <c r="T80" i="6" s="1"/>
  <c r="S79" i="6"/>
  <c r="T79" i="6" s="1"/>
  <c r="R79" i="6"/>
  <c r="S78" i="6"/>
  <c r="R78" i="6"/>
  <c r="T78" i="6" s="1"/>
  <c r="S77" i="6"/>
  <c r="T77" i="6"/>
  <c r="R77" i="6"/>
  <c r="S76" i="6"/>
  <c r="R76" i="6"/>
  <c r="S75" i="6"/>
  <c r="T75" i="6" s="1"/>
  <c r="R75" i="6"/>
  <c r="S74" i="6"/>
  <c r="R74" i="6"/>
  <c r="S73" i="6"/>
  <c r="T73" i="6" s="1"/>
  <c r="R73" i="6"/>
  <c r="S72" i="6"/>
  <c r="S70" i="6" s="1"/>
  <c r="R72" i="6"/>
  <c r="T72" i="6" s="1"/>
  <c r="S71" i="6"/>
  <c r="R71" i="6"/>
  <c r="Q70" i="6"/>
  <c r="P70" i="6"/>
  <c r="O70" i="6"/>
  <c r="N70" i="6"/>
  <c r="M70" i="6"/>
  <c r="L70" i="6"/>
  <c r="K70" i="6"/>
  <c r="S66" i="6"/>
  <c r="R66" i="6"/>
  <c r="T66" i="6" s="1"/>
  <c r="S65" i="6"/>
  <c r="R65" i="6"/>
  <c r="T65" i="6"/>
  <c r="S64" i="6"/>
  <c r="T64" i="6" s="1"/>
  <c r="R64" i="6"/>
  <c r="S63" i="6"/>
  <c r="T63" i="6" s="1"/>
  <c r="R63" i="6"/>
  <c r="S62" i="6"/>
  <c r="T62" i="6"/>
  <c r="R62" i="6"/>
  <c r="S61" i="6"/>
  <c r="R61" i="6"/>
  <c r="T61" i="6"/>
  <c r="S60" i="6"/>
  <c r="T60" i="6" s="1"/>
  <c r="R60" i="6"/>
  <c r="S59" i="6"/>
  <c r="R59" i="6"/>
  <c r="S58" i="6"/>
  <c r="R58" i="6"/>
  <c r="T58" i="6"/>
  <c r="S57" i="6"/>
  <c r="R57" i="6"/>
  <c r="T57" i="6" s="1"/>
  <c r="S56" i="6"/>
  <c r="T56" i="6" s="1"/>
  <c r="R56" i="6"/>
  <c r="S55" i="6"/>
  <c r="R55" i="6"/>
  <c r="T55" i="6" s="1"/>
  <c r="S54" i="6"/>
  <c r="R54" i="6"/>
  <c r="T54" i="6" s="1"/>
  <c r="S53" i="6"/>
  <c r="R53" i="6"/>
  <c r="T53" i="6"/>
  <c r="S52" i="6"/>
  <c r="R52" i="6"/>
  <c r="T52" i="6"/>
  <c r="S51" i="6"/>
  <c r="S49" i="6" s="1"/>
  <c r="R51" i="6"/>
  <c r="S50" i="6"/>
  <c r="R50" i="6"/>
  <c r="Q49" i="6"/>
  <c r="P49" i="6"/>
  <c r="O49" i="6"/>
  <c r="N49" i="6"/>
  <c r="M49" i="6"/>
  <c r="L49" i="6"/>
  <c r="K49" i="6"/>
  <c r="S48" i="6"/>
  <c r="R48" i="6"/>
  <c r="S47" i="6"/>
  <c r="S46" i="6" s="1"/>
  <c r="R47" i="6"/>
  <c r="Q46" i="6"/>
  <c r="P46" i="6"/>
  <c r="O46" i="6"/>
  <c r="N46" i="6"/>
  <c r="M46" i="6"/>
  <c r="L46" i="6"/>
  <c r="K46" i="6"/>
  <c r="S45" i="6"/>
  <c r="R45" i="6"/>
  <c r="S44" i="6"/>
  <c r="R44" i="6"/>
  <c r="S43" i="6"/>
  <c r="R43" i="6"/>
  <c r="T43" i="6"/>
  <c r="S42" i="6"/>
  <c r="S39" i="6" s="1"/>
  <c r="R42" i="6"/>
  <c r="S41" i="6"/>
  <c r="R41" i="6"/>
  <c r="T41" i="6" s="1"/>
  <c r="S40" i="6"/>
  <c r="R40" i="6"/>
  <c r="T40" i="6" s="1"/>
  <c r="Q39" i="6"/>
  <c r="P39" i="6"/>
  <c r="O39" i="6"/>
  <c r="O403" i="6" s="1"/>
  <c r="O404" i="6" s="1"/>
  <c r="N39" i="6"/>
  <c r="M39" i="6"/>
  <c r="L39" i="6"/>
  <c r="K39" i="6"/>
  <c r="K403" i="6" s="1"/>
  <c r="K404" i="6" s="1"/>
  <c r="S38" i="6"/>
  <c r="T38" i="6" s="1"/>
  <c r="R38" i="6"/>
  <c r="S37" i="6"/>
  <c r="R37" i="6"/>
  <c r="S36" i="6"/>
  <c r="R36" i="6"/>
  <c r="T36" i="6"/>
  <c r="S35" i="6"/>
  <c r="R35" i="6"/>
  <c r="T35" i="6" s="1"/>
  <c r="S34" i="6"/>
  <c r="T34" i="6"/>
  <c r="R34" i="6"/>
  <c r="S33" i="6"/>
  <c r="T33" i="6" s="1"/>
  <c r="R33" i="6"/>
  <c r="S32" i="6"/>
  <c r="R32" i="6"/>
  <c r="T32" i="6"/>
  <c r="Q31" i="6"/>
  <c r="P31" i="6"/>
  <c r="O31" i="6"/>
  <c r="N31" i="6"/>
  <c r="M31" i="6"/>
  <c r="L31" i="6"/>
  <c r="K31" i="6"/>
  <c r="S29" i="6"/>
  <c r="R29" i="6"/>
  <c r="T29" i="6" s="1"/>
  <c r="S28" i="6"/>
  <c r="R28" i="6"/>
  <c r="T28" i="6"/>
  <c r="S27" i="6"/>
  <c r="R27" i="6"/>
  <c r="T27" i="6"/>
  <c r="S26" i="6"/>
  <c r="R26" i="6"/>
  <c r="S25" i="6"/>
  <c r="R25" i="6"/>
  <c r="S24" i="6"/>
  <c r="S18" i="6" s="1"/>
  <c r="R24" i="6"/>
  <c r="S23" i="6"/>
  <c r="R23" i="6"/>
  <c r="S22" i="6"/>
  <c r="R22" i="6"/>
  <c r="S21" i="6"/>
  <c r="R21" i="6"/>
  <c r="T21" i="6" s="1"/>
  <c r="S20" i="6"/>
  <c r="R20" i="6"/>
  <c r="R18" i="6" s="1"/>
  <c r="S19" i="6"/>
  <c r="R19" i="6"/>
  <c r="Q18" i="6"/>
  <c r="P18" i="6"/>
  <c r="O18" i="6"/>
  <c r="N18" i="6"/>
  <c r="M18" i="6"/>
  <c r="L18" i="6"/>
  <c r="K18" i="6"/>
  <c r="S17" i="6"/>
  <c r="R17" i="6"/>
  <c r="T17" i="6" s="1"/>
  <c r="S16" i="6"/>
  <c r="R16" i="6"/>
  <c r="T16" i="6"/>
  <c r="S15" i="6"/>
  <c r="T15" i="6" s="1"/>
  <c r="R15" i="6"/>
  <c r="S14" i="6"/>
  <c r="R14" i="6"/>
  <c r="S13" i="6"/>
  <c r="R13" i="6"/>
  <c r="T13" i="6"/>
  <c r="S12" i="6"/>
  <c r="R12" i="6"/>
  <c r="S11" i="6"/>
  <c r="S10" i="6" s="1"/>
  <c r="R11" i="6"/>
  <c r="Q10" i="6"/>
  <c r="P10" i="6"/>
  <c r="O10" i="6"/>
  <c r="N10" i="6"/>
  <c r="N403" i="6" s="1"/>
  <c r="N404" i="6" s="1"/>
  <c r="M10" i="6"/>
  <c r="L10" i="6"/>
  <c r="K10" i="6"/>
  <c r="R349" i="6"/>
  <c r="T147" i="6"/>
  <c r="M403" i="6"/>
  <c r="M404" i="6" s="1"/>
  <c r="T254" i="6"/>
  <c r="S289" i="6"/>
  <c r="T398" i="6"/>
  <c r="T44" i="6"/>
  <c r="T71" i="6"/>
  <c r="T76" i="6"/>
  <c r="R107" i="6"/>
  <c r="R119" i="6"/>
  <c r="S131" i="6"/>
  <c r="S253" i="6"/>
  <c r="S337" i="6"/>
  <c r="Q403" i="6"/>
  <c r="Q404" i="6" s="1"/>
  <c r="T269" i="6"/>
  <c r="R10" i="6"/>
  <c r="R31" i="6"/>
  <c r="T87" i="6"/>
  <c r="R241" i="6"/>
  <c r="T242" i="6"/>
  <c r="T279" i="6"/>
  <c r="T290" i="6"/>
  <c r="R337" i="6"/>
  <c r="T338" i="6"/>
  <c r="R385" i="6"/>
  <c r="T168" i="6"/>
  <c r="S204" i="6"/>
  <c r="T225" i="6"/>
  <c r="T258" i="6"/>
  <c r="T306" i="6"/>
  <c r="T402" i="6"/>
  <c r="T150" i="6"/>
  <c r="T161" i="6"/>
  <c r="S167" i="6"/>
  <c r="T183" i="6"/>
  <c r="R192" i="6"/>
  <c r="T199" i="6"/>
  <c r="R204" i="6"/>
  <c r="T205" i="6"/>
  <c r="T210" i="6"/>
  <c r="S216" i="6"/>
  <c r="T232" i="6"/>
  <c r="T240" i="6"/>
  <c r="T243" i="6"/>
  <c r="T251" i="6"/>
  <c r="T273" i="6"/>
  <c r="T280" i="6"/>
  <c r="T288" i="6"/>
  <c r="T291" i="6"/>
  <c r="T299" i="6"/>
  <c r="R313" i="6"/>
  <c r="T321" i="6"/>
  <c r="T328" i="6"/>
  <c r="T336" i="6"/>
  <c r="T339" i="6"/>
  <c r="T347" i="6"/>
  <c r="R361" i="6"/>
  <c r="T369" i="6"/>
  <c r="T376" i="6"/>
  <c r="T384" i="6"/>
  <c r="T387" i="6"/>
  <c r="T395" i="6"/>
  <c r="T12" i="6"/>
  <c r="T22" i="6"/>
  <c r="T23" i="6"/>
  <c r="T42" i="6"/>
  <c r="T50" i="6"/>
  <c r="R49" i="6"/>
  <c r="T51" i="6"/>
  <c r="R70" i="6"/>
  <c r="S82" i="6"/>
  <c r="R82" i="6"/>
  <c r="T85" i="6"/>
  <c r="T89" i="6"/>
  <c r="T99" i="6"/>
  <c r="T100" i="6"/>
  <c r="T104" i="6"/>
  <c r="T111" i="6"/>
  <c r="S119" i="6"/>
  <c r="T120" i="6"/>
  <c r="T126" i="6"/>
  <c r="T127" i="6"/>
  <c r="T133" i="6"/>
  <c r="T134" i="6"/>
  <c r="S143" i="6"/>
  <c r="T148" i="6"/>
  <c r="R155" i="6"/>
  <c r="S155" i="6"/>
  <c r="R167" i="6"/>
  <c r="T174" i="6"/>
  <c r="T180" i="6"/>
  <c r="T181" i="6"/>
  <c r="T197" i="6"/>
  <c r="S228" i="6"/>
  <c r="T267" i="6"/>
  <c r="S277" i="6"/>
  <c r="R289" i="6"/>
  <c r="T293" i="6"/>
  <c r="R325" i="6"/>
  <c r="T326" i="6"/>
  <c r="S325" i="6"/>
  <c r="T327" i="6"/>
  <c r="P403" i="6"/>
  <c r="P404" i="6" s="1"/>
  <c r="S385" i="6"/>
  <c r="T19" i="6"/>
  <c r="R46" i="6"/>
  <c r="T47" i="6"/>
  <c r="T96" i="6"/>
  <c r="T144" i="6"/>
  <c r="T220" i="6"/>
  <c r="R216" i="6"/>
  <c r="T302" i="6"/>
  <c r="R301" i="6"/>
  <c r="T207" i="6"/>
  <c r="T208" i="6"/>
  <c r="T222" i="6"/>
  <c r="T229" i="6"/>
  <c r="R228" i="6"/>
  <c r="T234" i="6"/>
  <c r="T238" i="6"/>
  <c r="T244" i="6"/>
  <c r="T248" i="6"/>
  <c r="T256" i="6"/>
  <c r="T263" i="6"/>
  <c r="T274" i="6"/>
  <c r="T278" i="6"/>
  <c r="T285" i="6"/>
  <c r="T286" i="6"/>
  <c r="S301" i="6"/>
  <c r="T307" i="6"/>
  <c r="T308" i="6"/>
  <c r="T312" i="6"/>
  <c r="T329" i="6"/>
  <c r="S349" i="6"/>
  <c r="T355" i="6"/>
  <c r="T356" i="6"/>
  <c r="T360" i="6"/>
  <c r="T389" i="6"/>
  <c r="T396" i="6"/>
  <c r="T385" i="6" s="1"/>
  <c r="T179" i="6" l="1"/>
  <c r="T131" i="6"/>
  <c r="T192" i="6"/>
  <c r="T155" i="6"/>
  <c r="T313" i="6"/>
  <c r="T349" i="6"/>
  <c r="R39" i="6"/>
  <c r="T70" i="6"/>
  <c r="T14" i="6"/>
  <c r="T25" i="6"/>
  <c r="T37" i="6"/>
  <c r="T31" i="6" s="1"/>
  <c r="T59" i="6"/>
  <c r="T49" i="6" s="1"/>
  <c r="T88" i="6"/>
  <c r="T82" i="6" s="1"/>
  <c r="T101" i="6"/>
  <c r="T124" i="6"/>
  <c r="T119" i="6" s="1"/>
  <c r="R131" i="6"/>
  <c r="T170" i="6"/>
  <c r="T167" i="6" s="1"/>
  <c r="R179" i="6"/>
  <c r="T202" i="6"/>
  <c r="T218" i="6"/>
  <c r="T223" i="6"/>
  <c r="T247" i="6"/>
  <c r="T241" i="6" s="1"/>
  <c r="T264" i="6"/>
  <c r="T297" i="6"/>
  <c r="T289" i="6" s="1"/>
  <c r="T333" i="6"/>
  <c r="R373" i="6"/>
  <c r="T374" i="6"/>
  <c r="T373" i="6" s="1"/>
  <c r="T401" i="6"/>
  <c r="T397" i="6" s="1"/>
  <c r="R397" i="6"/>
  <c r="T24" i="6"/>
  <c r="T337" i="6"/>
  <c r="T20" i="6"/>
  <c r="T18" i="6" s="1"/>
  <c r="T26" i="6"/>
  <c r="S31" i="6"/>
  <c r="T45" i="6"/>
  <c r="T39" i="6" s="1"/>
  <c r="T48" i="6"/>
  <c r="T46" i="6" s="1"/>
  <c r="T74" i="6"/>
  <c r="T95" i="6"/>
  <c r="T98" i="6"/>
  <c r="T113" i="6"/>
  <c r="T107" i="6" s="1"/>
  <c r="T140" i="6"/>
  <c r="T160" i="6"/>
  <c r="T217" i="6"/>
  <c r="T235" i="6"/>
  <c r="T228" i="6" s="1"/>
  <c r="T255" i="6"/>
  <c r="T271" i="6"/>
  <c r="T265" i="6" s="1"/>
  <c r="T303" i="6"/>
  <c r="T301" i="6" s="1"/>
  <c r="T332" i="6"/>
  <c r="T325" i="6" s="1"/>
  <c r="T11" i="6"/>
  <c r="S94" i="6"/>
  <c r="S107" i="6"/>
  <c r="S403" i="6" s="1"/>
  <c r="S404" i="6" s="1"/>
  <c r="R253" i="6"/>
  <c r="R277" i="6"/>
  <c r="R403" i="6" l="1"/>
  <c r="R404" i="6" s="1"/>
  <c r="R407" i="6" s="1"/>
  <c r="T216" i="6"/>
  <c r="T94" i="6"/>
  <c r="T10" i="6"/>
  <c r="T253" i="6"/>
  <c r="T403" i="6" s="1"/>
  <c r="T404" i="6" s="1"/>
  <c r="T407" i="6" s="1"/>
  <c r="R408" i="6" l="1"/>
  <c r="R409" i="6" s="1"/>
</calcChain>
</file>

<file path=xl/sharedStrings.xml><?xml version="1.0" encoding="utf-8"?>
<sst xmlns="http://schemas.openxmlformats.org/spreadsheetml/2006/main" count="957" uniqueCount="239">
  <si>
    <t>minimum díj (Ft)</t>
  </si>
  <si>
    <t>órabér (Ft/óra)</t>
  </si>
  <si>
    <t>óra ráfordítás (óra)</t>
  </si>
  <si>
    <t>Értékesítés nettó árbevétele (M Ft)</t>
  </si>
  <si>
    <t>Mérlegfőösszeg (M Ft)</t>
  </si>
  <si>
    <t>Az egyes mérlegfőösszeg sávokhoz tartozó adatok és ennek alapján az átlagos minimum díjajánlás az alábbi.</t>
  </si>
  <si>
    <t>A 2011. évi CLVI. törvény 262. §-a bővítette a kamara lehetőségét, mivel a Kkt. 54. § (6) bekezdését az alábbiak szerint módosította: "A kamara a jogszabályi kötelezettségen alapuló könyvvizsgálói tevékenység ellátásáért járó díjak meghatározásának elveire, elsődleges szempontjaira, a díjtételek alsó határaira ajánlást adhat ki."</t>
  </si>
  <si>
    <t>Jogi háttér</t>
  </si>
  <si>
    <t>Fordulónap:</t>
  </si>
  <si>
    <t>Ügyfél neve:</t>
  </si>
  <si>
    <t>Dátum:</t>
  </si>
  <si>
    <t>Készítette:</t>
  </si>
  <si>
    <t>Ellenőrizte:</t>
  </si>
  <si>
    <t>A Szakértői Bizottság közleményei</t>
  </si>
  <si>
    <t>Javaslat a könyvvizsgálói tevékenységért járó díjtétel-minimumok meghatározásához</t>
  </si>
  <si>
    <t>Átlag</t>
  </si>
  <si>
    <t>Minimum díj</t>
  </si>
  <si>
    <t>M Ft</t>
  </si>
  <si>
    <t>Óra</t>
  </si>
  <si>
    <t>Óradíj</t>
  </si>
  <si>
    <t>Ajánlás Ft</t>
  </si>
  <si>
    <t>Ajánlott átlagos minimum*</t>
  </si>
  <si>
    <t>Az egyes árbevételi sávokhoz tartozó adatok és ennek alapján ajánlható átlagos minimum díjajánlás az alábbi.*</t>
  </si>
  <si>
    <t>Könyvvizsgálat díja/hó ÁFA nélkül</t>
  </si>
  <si>
    <t>Hónapok száma</t>
  </si>
  <si>
    <t>Növelő Ft</t>
  </si>
  <si>
    <t>Csökkentő Ft</t>
  </si>
  <si>
    <t>kedvezmények</t>
  </si>
  <si>
    <t>költségek, kockázatok</t>
  </si>
  <si>
    <t>Csak zöld, vagy sárga cellákba írjon! Az adatok mérleg, eredménykimutatás exportálás után töltődnek fel.</t>
  </si>
  <si>
    <t>Egyéb szempontok:</t>
  </si>
  <si>
    <t>Megnevezés /Ajánlás</t>
  </si>
  <si>
    <t>Könyvvizsgálat éves díja ÁFA nélkül</t>
  </si>
  <si>
    <t>Használati útmutató</t>
  </si>
  <si>
    <t>BESZÁMOLÓ KÖNYVVIZSGÁLATA</t>
  </si>
  <si>
    <t>Másolás</t>
  </si>
  <si>
    <t>Kitöltés</t>
  </si>
  <si>
    <t>Ellenőrzés</t>
  </si>
  <si>
    <t>Átadás</t>
  </si>
  <si>
    <t>Adatgyűjtés</t>
  </si>
  <si>
    <t>Interjú</t>
  </si>
  <si>
    <t>Mérlegelés</t>
  </si>
  <si>
    <t>Összesen</t>
  </si>
  <si>
    <t>Könyvvizsgáló</t>
  </si>
  <si>
    <t>Asszisztens</t>
  </si>
  <si>
    <t xml:space="preserve"> </t>
  </si>
  <si>
    <t>SZÁMVITEL</t>
  </si>
  <si>
    <t>SZABÁLYZATOK</t>
  </si>
  <si>
    <t>W</t>
  </si>
  <si>
    <t>Számlatükör</t>
  </si>
  <si>
    <t>Számlarend</t>
  </si>
  <si>
    <t>Számviteli politika</t>
  </si>
  <si>
    <t>Értékelési szabályzat</t>
  </si>
  <si>
    <t>Leltárkészítési szabályzat</t>
  </si>
  <si>
    <t>Önköltségszámítási szabályzat</t>
  </si>
  <si>
    <t>Pénzkezelési szabályzat</t>
  </si>
  <si>
    <t>BESZÁMOLÓ</t>
  </si>
  <si>
    <t>X</t>
  </si>
  <si>
    <t>Leltár</t>
  </si>
  <si>
    <t>Főkönyv</t>
  </si>
  <si>
    <t>Mérleg, Eredménykimutatás</t>
  </si>
  <si>
    <t>Kiegészítő melléklet</t>
  </si>
  <si>
    <t>Üzleti jelentés</t>
  </si>
  <si>
    <t>Teljességi nyilatkozat</t>
  </si>
  <si>
    <t>Könyvvizsgálói jelentés</t>
  </si>
  <si>
    <t>Vezetői levél</t>
  </si>
  <si>
    <t>Legfőbb szerv határozatai</t>
  </si>
  <si>
    <t>PDF</t>
  </si>
  <si>
    <t>Végleges ( Mérleg, Ek., Kieg.m., Üj., Elf. hat., letét, Közzétét. Ig.)</t>
  </si>
  <si>
    <t>SC</t>
  </si>
  <si>
    <t>KÖNYVVIZSGÁLAT</t>
  </si>
  <si>
    <t>ELŐKÉSZÍTÉS</t>
  </si>
  <si>
    <t>Felmérés</t>
  </si>
  <si>
    <t>Árkalkuláció</t>
  </si>
  <si>
    <t>Ajánlatadás</t>
  </si>
  <si>
    <t>Elfogadó teszt</t>
  </si>
  <si>
    <t>Könyvvizsgálói szerződés</t>
  </si>
  <si>
    <t>Elfogadó nyilatkozat</t>
  </si>
  <si>
    <t>Pénzmosási adatlap</t>
  </si>
  <si>
    <t>Levelezés</t>
  </si>
  <si>
    <t xml:space="preserve">Céges </t>
  </si>
  <si>
    <t>Cégadatok módosítása</t>
  </si>
  <si>
    <t>Ügyvédi levél</t>
  </si>
  <si>
    <t xml:space="preserve">Zárás levél </t>
  </si>
  <si>
    <t>Könyvvizsgálói munkát értékelő levél</t>
  </si>
  <si>
    <t>Figyelem felhívó levél</t>
  </si>
  <si>
    <t>NYITÓ MODUL</t>
  </si>
  <si>
    <t>Előző könyvvizsgáló értesítése</t>
  </si>
  <si>
    <t>Nyitó egyenlegek, előző könyvvizsgáló</t>
  </si>
  <si>
    <t>KOCKÁZATFELTÁRÁS-TERVEZÉS</t>
  </si>
  <si>
    <t>Könyvvizsgálati stratégia</t>
  </si>
  <si>
    <t>Gépi könyvelési rendszer átvilágítása</t>
  </si>
  <si>
    <t>Bizonylati rend felmérése</t>
  </si>
  <si>
    <t>Működés szabályossága</t>
  </si>
  <si>
    <t>Társasági törvény érvényesülése</t>
  </si>
  <si>
    <t>Informatikai rendszer tesztelése</t>
  </si>
  <si>
    <t>Korábbi könyvvizsgálat befogadása</t>
  </si>
  <si>
    <t>Eredendő kockázat értékelése, jelentős területek kiválasztása</t>
  </si>
  <si>
    <t>Munkaprogram és ütemterv kidolgozása</t>
  </si>
  <si>
    <t>Szabályzatok tesztelése</t>
  </si>
  <si>
    <t xml:space="preserve">M </t>
  </si>
  <si>
    <t>Munkaprogram végrehajtása</t>
  </si>
  <si>
    <t xml:space="preserve">MÉRLEG </t>
  </si>
  <si>
    <t>A. Befektetett eszközök</t>
  </si>
  <si>
    <t>A.I. Immateriális javak</t>
  </si>
  <si>
    <t>Input dokumentum (jogszabály, állásfoglalás, közokirat, külső igazolás, ügyféltől)</t>
  </si>
  <si>
    <t>Munkalapok</t>
  </si>
  <si>
    <t>Munkaprogram kivonat a területre</t>
  </si>
  <si>
    <t>Tesztelés</t>
  </si>
  <si>
    <t>Elemzés</t>
  </si>
  <si>
    <t>Becslés</t>
  </si>
  <si>
    <t xml:space="preserve">Adatminta  </t>
  </si>
  <si>
    <t>Kiértékelés</t>
  </si>
  <si>
    <t>A.II. Tárgyi eszközök</t>
  </si>
  <si>
    <t>A.III. Befektetett pénzügyi eszközök</t>
  </si>
  <si>
    <t>B. Forgóeszközök</t>
  </si>
  <si>
    <t>B.I. Készletek</t>
  </si>
  <si>
    <t>B. II. Követelések</t>
  </si>
  <si>
    <t>B. III. Értékpapírok</t>
  </si>
  <si>
    <t>B. IV. Pénzeszközök</t>
  </si>
  <si>
    <t>C. Aktív időbeli elhatárolások</t>
  </si>
  <si>
    <t>D. Saját tőke</t>
  </si>
  <si>
    <t>E. Céltartalékok</t>
  </si>
  <si>
    <t>F. Kötelezettségek</t>
  </si>
  <si>
    <t>F.I. Hátrasorolt kötelezettségek</t>
  </si>
  <si>
    <t>F.II. Hosszú lejáratú kötelezettségek</t>
  </si>
  <si>
    <t>F.III. Rövid lejáratú kötelezettségek</t>
  </si>
  <si>
    <t>G. Passzív időbeli elhatárolások</t>
  </si>
  <si>
    <t>EREDMÉNYKIMUTATÁS</t>
  </si>
  <si>
    <t>A.I. Értékesítés nettó árbevétele</t>
  </si>
  <si>
    <t>A.II. Aktívált saját teljesítmények értéke</t>
  </si>
  <si>
    <t>Alt</t>
  </si>
  <si>
    <t>A.II. Értékesítés közvetlen költségei</t>
  </si>
  <si>
    <t>A.IV. Anyagjellegű ráfordítások</t>
  </si>
  <si>
    <t>A.V. Személyi jellegű ráfordítások</t>
  </si>
  <si>
    <t>A.IV. Értékesítés közvetett költségei</t>
  </si>
  <si>
    <t>A.V-VI. Egyéb bevételek és ráfordítások</t>
  </si>
  <si>
    <t>B. VIII. Pénzügyi műveletek eredménye</t>
  </si>
  <si>
    <t>E. Adózás előtti eredmény, XI. Adófizetési kötelezettség</t>
  </si>
  <si>
    <t>F. Adózott eredmény</t>
  </si>
  <si>
    <t xml:space="preserve"> KIEGÉSZÍTŐ MELLÉKLET</t>
  </si>
  <si>
    <t>Fordulónap utáni események</t>
  </si>
  <si>
    <t>Összegzés, ellenőrzés, minőségvizsgálat</t>
  </si>
  <si>
    <t>Kötelező számszaki egyezőségek</t>
  </si>
  <si>
    <t>Ütemterv végrehajtása</t>
  </si>
  <si>
    <t>Minőségellenőrzési teszt</t>
  </si>
  <si>
    <t>Összes idő percben</t>
  </si>
  <si>
    <t>Összes idő órában</t>
  </si>
  <si>
    <t>Könyvvizsgáló óradíja Ft Áfa nélkül</t>
  </si>
  <si>
    <t>Asszisztens óradíja Ft  Áfa nélkül</t>
  </si>
  <si>
    <t xml:space="preserve">Munkadíj </t>
  </si>
  <si>
    <t xml:space="preserve">Fedezet </t>
  </si>
  <si>
    <t>Könyvvizsgálat díja Áfa nélkül</t>
  </si>
  <si>
    <t>VISSZA</t>
  </si>
  <si>
    <t>A kalkulációs táblázat elrejtett sorokat tartalmaz könyvvizsgálati munkavégzés technikai részleteiről.</t>
  </si>
  <si>
    <t>A felfedés előtt látható halványsárga számadatok a rejtett cellákba beírt időtartamok összesítését tartalmazzák percekben.</t>
  </si>
  <si>
    <t>A beírt perc adatok felülírhatóak, törölhetőek (pl. ha nincs céltartalék képzés, akkor a megfelelő cellák percadatait törölni kell.)</t>
  </si>
  <si>
    <t>A táblázat alján lehet megadni az ajánlati árhoz szükséges kalkulációs tényezőket, közvetlen költség elemeket.</t>
  </si>
  <si>
    <t>KE-02-01</t>
  </si>
  <si>
    <t>Gépjármű használat költsége Ft/Km</t>
  </si>
  <si>
    <t xml:space="preserve">Árkalkuláció 1. </t>
  </si>
  <si>
    <t>a kamara ajánlásának figyelembe vételével</t>
  </si>
  <si>
    <t>Előző év*</t>
  </si>
  <si>
    <t>Tárgyév*</t>
  </si>
  <si>
    <t>* Ha valamelyik évben az adatok nem alkalmasak,  akkor törölje a cella tartalmát.</t>
  </si>
  <si>
    <t>Ajánlás</t>
  </si>
  <si>
    <t xml:space="preserve"> KE-02-03</t>
  </si>
  <si>
    <t>ÁRKALKULÁCIÓ 3. (részletes időtervvel)</t>
  </si>
  <si>
    <t>KE-02-02</t>
  </si>
  <si>
    <t>Audit munka szakaszai</t>
  </si>
  <si>
    <t>Feladatok</t>
  </si>
  <si>
    <t>Óraszám: Első audit</t>
  </si>
  <si>
    <t>Óraszám: Követő évek</t>
  </si>
  <si>
    <t>Ajánlat adás – Megbízás elfogadása</t>
  </si>
  <si>
    <t xml:space="preserve">Megbízás, ill. ügyfél elfogadásának/megtartásának mérlegelése és dokumentálása (etikai és függetlenségi követelményeknek való megfelelésre ható tények és körülmények feltárása). </t>
  </si>
  <si>
    <t>Előkészítés – adatok rögzítése</t>
  </si>
  <si>
    <t>Információk rögzítése a gazdálkodóról, a cégkivonat, a korábbi beszámolók, ill. egyéb források alapján</t>
  </si>
  <si>
    <t>KOCKÁZATBECSLÉS ÉS TERVEZÉS</t>
  </si>
  <si>
    <t>A vállalkozó és környezetének megismerése</t>
  </si>
  <si>
    <t>Előzetes analitikus elemzés és pénzügyi információk összegyűjtése</t>
  </si>
  <si>
    <t>ÉVKÖZI VIZSGÁLATI SZAKASZ</t>
  </si>
  <si>
    <t xml:space="preserve">Kockázatok azonosítása és felmérése a belső ellenőrzési és a releváns információs rendszeren keresztül   </t>
  </si>
  <si>
    <t>Audit stratégia és a könyvvizsgálati terv összeállítása</t>
  </si>
  <si>
    <t>(Tervezési dokumentum)</t>
  </si>
  <si>
    <t xml:space="preserve">KÖNYVVIZSGÁLATI BIZONYÍTÉKOK MEGSZERZÉSE </t>
  </si>
  <si>
    <t>ÉV VÉGI VIZSGÁLATI SZAKASZ + LELTÁR</t>
  </si>
  <si>
    <t>Könyvvizsgálati eljárások elvégzése (bizonyítékok összegyűjtése)</t>
  </si>
  <si>
    <t>Jogszabályi megfelelés ellenőrzése</t>
  </si>
  <si>
    <t>Véglegesítés, eredmények áttekintése és jelentés készítése, a szükséges belső konzultációk lebonyolítása és dokumentálása</t>
  </si>
  <si>
    <t>Archiválás (nem része a honoráriumnak)</t>
  </si>
  <si>
    <t>Összes szükséges óraráfordítás</t>
  </si>
  <si>
    <t>Munkaóra-kalkuláció</t>
  </si>
  <si>
    <r>
      <t>·</t>
    </r>
    <r>
      <rPr>
        <sz val="7"/>
        <rFont val="Arial Narrow"/>
        <family val="2"/>
        <charset val="238"/>
      </rPr>
      <t xml:space="preserve">         </t>
    </r>
    <r>
      <rPr>
        <sz val="10"/>
        <rFont val="Arial Narrow"/>
        <family val="2"/>
        <charset val="238"/>
      </rPr>
      <t>Szabályozási környezet</t>
    </r>
  </si>
  <si>
    <r>
      <t>·</t>
    </r>
    <r>
      <rPr>
        <sz val="7"/>
        <rFont val="Arial Narrow"/>
        <family val="2"/>
        <charset val="238"/>
      </rPr>
      <t xml:space="preserve">         </t>
    </r>
    <r>
      <rPr>
        <sz val="10"/>
        <rFont val="Arial Narrow"/>
        <family val="2"/>
        <charset val="238"/>
      </rPr>
      <t>Szervezeti ábra, tulajdonosok megismerése, feltérképezése</t>
    </r>
  </si>
  <si>
    <r>
      <t>·</t>
    </r>
    <r>
      <rPr>
        <sz val="7"/>
        <rFont val="Arial Narrow"/>
        <family val="2"/>
        <charset val="238"/>
      </rPr>
      <t xml:space="preserve">         </t>
    </r>
    <r>
      <rPr>
        <sz val="10"/>
        <rFont val="Arial Narrow"/>
        <family val="2"/>
        <charset val="238"/>
      </rPr>
      <t>Társasági szerződés (alapító okirat)</t>
    </r>
  </si>
  <si>
    <r>
      <t>·</t>
    </r>
    <r>
      <rPr>
        <sz val="7"/>
        <rFont val="Arial Narrow"/>
        <family val="2"/>
        <charset val="238"/>
      </rPr>
      <t xml:space="preserve">         </t>
    </r>
    <r>
      <rPr>
        <sz val="10"/>
        <rFont val="Arial Narrow"/>
        <family val="2"/>
        <charset val="238"/>
      </rPr>
      <t>Kapcsolt vállalkozások megismerése, tranzakció típusok felmérése</t>
    </r>
  </si>
  <si>
    <r>
      <t>·</t>
    </r>
    <r>
      <rPr>
        <sz val="7"/>
        <rFont val="Arial Narrow"/>
        <family val="2"/>
        <charset val="238"/>
      </rPr>
      <t xml:space="preserve">         </t>
    </r>
    <r>
      <rPr>
        <sz val="10"/>
        <rFont val="Arial Narrow"/>
        <family val="2"/>
        <charset val="238"/>
      </rPr>
      <t>Főbb jogszabályok megismerése</t>
    </r>
  </si>
  <si>
    <r>
      <t>·</t>
    </r>
    <r>
      <rPr>
        <sz val="7"/>
        <rFont val="Arial Narrow"/>
        <family val="2"/>
        <charset val="238"/>
      </rPr>
      <t xml:space="preserve">         </t>
    </r>
    <r>
      <rPr>
        <sz val="10"/>
        <rFont val="Arial Narrow"/>
        <family val="2"/>
        <charset val="238"/>
      </rPr>
      <t>A számviteli politika főbb elemeinek megismerése</t>
    </r>
  </si>
  <si>
    <r>
      <t>·</t>
    </r>
    <r>
      <rPr>
        <sz val="7"/>
        <rFont val="Arial Narrow"/>
        <family val="2"/>
        <charset val="238"/>
      </rPr>
      <t xml:space="preserve">         </t>
    </r>
    <r>
      <rPr>
        <sz val="10"/>
        <rFont val="Arial Narrow"/>
        <family val="2"/>
        <charset val="238"/>
      </rPr>
      <t>Alkalmazott informatikai rendszer megnevezése</t>
    </r>
  </si>
  <si>
    <r>
      <t>·</t>
    </r>
    <r>
      <rPr>
        <sz val="7"/>
        <rFont val="Arial Narrow"/>
        <family val="2"/>
        <charset val="238"/>
      </rPr>
      <t xml:space="preserve">     </t>
    </r>
    <r>
      <rPr>
        <sz val="10"/>
        <rFont val="Arial Narrow"/>
        <family val="2"/>
        <charset val="238"/>
      </rPr>
      <t>Előző évi beszámoló, főkönyvi kivonat, pénzügyi tervek, csoportjelentések, vezetői kontrolling jelentések bekérése</t>
    </r>
  </si>
  <si>
    <r>
      <t>·</t>
    </r>
    <r>
      <rPr>
        <sz val="7"/>
        <rFont val="Arial Narrow"/>
        <family val="2"/>
        <charset val="238"/>
      </rPr>
      <t xml:space="preserve">     </t>
    </r>
    <r>
      <rPr>
        <sz val="10"/>
        <rFont val="Arial Narrow"/>
        <family val="2"/>
        <charset val="238"/>
      </rPr>
      <t>Összehasonlító elemzés elkészítése (a változások magyarázatára, majd az audit során kerül sor)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</si>
  <si>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További, a gazdálkodó egység és környezetének megismerésére vonatkozó információk összegyűjtése (stratégia, finanszírozás, irányítás, belső szabályozottság, szabályzatok részletes megismerése, jelentős ügyletcsoportok (rutin és nem rutin), számlaegyenlegek és közzétételek azonosítása stb.)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</si>
  <si>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Belső kontrollok felmérése, beleértve a kontrollkörnyezetet, a kontrolltevékenységeket, IT környezetet, stb.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</si>
  <si>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Kockázatok azonosítása: pénzügyi kimutatás szintjén, eredendő kockázat és ellenőrzési kockázat beazonosítása ügyletcsoportonként és állításonként, az elvárt bizonyosság szintjének a meghatározása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</si>
  <si>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Csalás kockázatának felmérése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</si>
  <si>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Vállalkozás folytatása elv érvényesülésének és az erre vonatkozó esetleges kockázatoknak a felmérése, becslése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</si>
  <si>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Pénzmosás és terrorizmus megelőzésére vonatkozó szabályok érvényesülése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</si>
  <si>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Lényegesség, végrehajtási lényegesség és egyértelműen elhanyagolható hiba határértékeinek a meghatározása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</si>
  <si>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Kontrolok hatékonyságára vonatkozó tesztek elvégzése (összhangban az előzetes audit stratégiával)</t>
    </r>
  </si>
  <si>
    <r>
      <t>·</t>
    </r>
    <r>
      <rPr>
        <sz val="7"/>
        <rFont val="Arial Narrow"/>
        <family val="2"/>
        <charset val="238"/>
      </rPr>
      <t xml:space="preserve">         </t>
    </r>
    <r>
      <rPr>
        <sz val="10"/>
        <rFont val="Arial Narrow"/>
        <family val="2"/>
        <charset val="238"/>
      </rPr>
      <t>Audit stratégia és a könyvvizsgálati terv összeállítása: ütemezés, könyvvizsgálati eljárások meghatározása a pénzügyi beszámoló egyes soraira a belső ellenőrzési kontrollok megléte és a beazonosított kockázatok alapján</t>
    </r>
  </si>
  <si>
    <r>
      <t>·</t>
    </r>
    <r>
      <rPr>
        <sz val="7"/>
        <rFont val="Arial Narrow"/>
        <family val="2"/>
        <charset val="238"/>
      </rPr>
      <t xml:space="preserve">         </t>
    </r>
    <r>
      <rPr>
        <sz val="10"/>
        <rFont val="Arial Narrow"/>
        <family val="2"/>
        <charset val="238"/>
      </rPr>
      <t>a kontrol tesztek eredményének kiértékelése, könyvvizsgálati terv ennek megfelelő módosítása</t>
    </r>
  </si>
  <si>
    <r>
      <t>·</t>
    </r>
    <r>
      <rPr>
        <sz val="7"/>
        <rFont val="Arial Narrow"/>
        <family val="2"/>
        <charset val="238"/>
      </rPr>
      <t xml:space="preserve">         </t>
    </r>
    <r>
      <rPr>
        <sz val="10"/>
        <rFont val="Arial Narrow"/>
        <family val="2"/>
        <charset val="238"/>
      </rPr>
      <t>Részletes audit munkaprogram (további könyvvizsgálati eljárások) összeállítása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</si>
  <si>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 xml:space="preserve">Részvétel a leltáron 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</si>
  <si>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Munkaprogram végrehajtása:elemző eljárások, tételes (szubsztantív) tesztek, külső megerősítések, leltár feldolgozása, stb.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</si>
  <si>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Konklúzió levonása az elvégzett eljárásokra, a jelentős könyvvizsgálati területekre összefoglaló készítése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</si>
  <si>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 xml:space="preserve">Főlapok elkészítése 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</si>
  <si>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Ellenőrzés, hogy az elkészített beszámoló formája és tartalma megfelel-e az érvényes előírásoknak (számviteli törvény illetve, ha van, akkor a vonatkozó ágazati kormányrendelet, vagy egyéb jogszabályi követelményeknek)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</si>
  <si>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Kiegészítő melléklet és üzleti jelentés ellenőrzése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</si>
  <si>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Audit módosítások összeállítása és leellenőrzése a könyvelésben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</si>
  <si>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A véglegesként kapott beszámoló összehasonlítása az auditált számokkal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</si>
  <si>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 xml:space="preserve">A könyvvizsgálat végrehajtásának összefoglaló dokumentumának elkészítése 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</si>
  <si>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Teljességi nyilatkozat elkészítése, aláíratása, az Ügyvédi teljességi nyilatkozat bekérése, feldolgozása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</si>
  <si>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Fordulónap utáni események vizsgálata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</si>
  <si>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Könyvvizsgálat végrehajtásának ellenőrzési listája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</si>
  <si>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Jelentés elkészítése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</si>
  <si>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Záró megbeszélés az ügyféllel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</si>
  <si>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Vezetői Levél témák összegyűjtése és a vezetői levél megírása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</si>
  <si>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A dokumentáció teljes körűségének ellenőrzése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</si>
  <si>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Az audit file archiválása</t>
    </r>
  </si>
  <si>
    <t>Sorsz.</t>
  </si>
  <si>
    <t>Forrás: https://www.mkvk.hu/szervezet/bizottsagok/szakertoi/kozlemenyek/konyvvizsgaloi_oradijak</t>
  </si>
  <si>
    <t xml:space="preserve">
</t>
  </si>
  <si>
    <t xml:space="preserve">
</t>
  </si>
  <si>
    <t>A Könyvvizsgálói kamara elnöksége 2019. december 13-án megtárgyalta és elfogadta a jogszabályi kötelezettségen alapuló könyvvizsgálói tevékenység ellátásáért járó díjtételek alsó határaira vonatkozó kamarai ajánlást.</t>
  </si>
  <si>
    <t xml:space="preserve">
</t>
  </si>
  <si>
    <t xml:space="preserve">"Tekintettel arra, hogy a fenti táblázatokban szereplő értékekhez átlagos értékek szolgáltak alapul, a minimális megbízási díj megállapításánál ezektől az értékektől +/- 30%-os eltérés is elfogadható. Ennek figyelembevételével az éves könyvvizsgálói megbízási díj ajánlott minimális összege (a díj alsó határa) 2020. január 1-jétől kezdődően 320 000 forint. (Kivéve azokat az eseteket, amikor a megbízó (vizsgálandó) társaság valamilyen okból ún. “alvó” társaság.)" </t>
  </si>
  <si>
    <t xml:space="preserve">"Felhívjuk könyvvizsgálók figyelmét arra, hogy az adatszolgáltatásból nyert óraszám és óradíj, aminek alapján Felhívjuk a kamarai tag könyvvizsgálók figyelmét arra, hogy a jelen ajánlás szerinti fenti táblázatokban található munkaóraszámok és óradíjak, aminek alapján a díjtételek alsó határára az ajánlás kidolgozásra került, pusztán segítséget kívánnak nyújtani a könyvvizsgálóknak a díjtárgyalásokhoz, de nem tekinthetők kötelező érvényűnek a díjazással kapcsolatos megállapodásoknál. " </t>
  </si>
  <si>
    <t>Kiemelések a közleményből:</t>
  </si>
  <si>
    <t>* A kamara által kiadott ajánlás sávos részletezéséhez képest, a DigitAudit/AudtDok moduljába további köztes sávokat szerkesztettünk, mert úgy ítéltük meg, hogy a kamara által megadott sávok részletezettsége elnagyolt. A kamara által megadott értéksávokat piros színnel jelöltük meg.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</si>
</sst>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F_t_-;\-* #,##0.00\ _F_t_-;_-* &quot;-&quot;??\ _F_t_-;_-@_-"/>
    <numFmt numFmtId="165" formatCode="_-* #,##0.00\ _F_t_._-;\-* #,##0.00\ _F_t_._-;_-* &quot;-&quot;??\ _F_t_._-;_-@_-"/>
    <numFmt numFmtId="166" formatCode="#,##0_ ;[Red]\-#,##0\ "/>
  </numFmts>
  <fonts count="61" x14ac:knownFonts="1">
    <font>
      <sz val="12"/>
      <name val="Arial CE"/>
      <charset val="238"/>
    </font>
    <font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u/>
      <sz val="12"/>
      <color indexed="12"/>
      <name val="Arial CE"/>
      <charset val="238"/>
    </font>
    <font>
      <b/>
      <sz val="10"/>
      <color indexed="12"/>
      <name val="Arial Narrow"/>
      <family val="2"/>
      <charset val="238"/>
    </font>
    <font>
      <sz val="11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Arial"/>
      <family val="2"/>
    </font>
    <font>
      <u/>
      <sz val="10"/>
      <color indexed="12"/>
      <name val="Arial CE"/>
      <charset val="238"/>
    </font>
    <font>
      <sz val="11"/>
      <name val="Arial"/>
      <family val="2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Times New Roman CE"/>
      <charset val="238"/>
    </font>
    <font>
      <sz val="10"/>
      <name val="MS Sans Serif"/>
      <family val="2"/>
      <charset val="238"/>
    </font>
    <font>
      <sz val="11"/>
      <color indexed="56"/>
      <name val="Garamond"/>
      <family val="1"/>
      <charset val="238"/>
    </font>
    <font>
      <sz val="9"/>
      <name val="Arial"/>
      <family val="2"/>
      <charset val="238"/>
    </font>
    <font>
      <sz val="11"/>
      <name val="Times New Roman CE"/>
      <family val="1"/>
      <charset val="238"/>
    </font>
    <font>
      <u/>
      <sz val="10"/>
      <color indexed="12"/>
      <name val="Arial"/>
      <family val="2"/>
      <charset val="238"/>
    </font>
    <font>
      <b/>
      <sz val="11"/>
      <color indexed="8"/>
      <name val="Arial Narrow"/>
      <family val="2"/>
      <charset val="238"/>
    </font>
    <font>
      <b/>
      <sz val="10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u/>
      <sz val="10"/>
      <color indexed="12"/>
      <name val="Arial Narrow"/>
      <family val="2"/>
    </font>
    <font>
      <sz val="9"/>
      <name val="Arial Narrow"/>
      <family val="2"/>
      <charset val="238"/>
    </font>
    <font>
      <u/>
      <sz val="11"/>
      <color indexed="12"/>
      <name val="Arial CE"/>
      <charset val="238"/>
    </font>
    <font>
      <b/>
      <sz val="14"/>
      <color indexed="8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11"/>
      <name val="Arial Narrow"/>
      <family val="2"/>
      <charset val="238"/>
    </font>
    <font>
      <b/>
      <u/>
      <sz val="11"/>
      <name val="Arial Narrow"/>
      <family val="2"/>
      <charset val="238"/>
    </font>
    <font>
      <b/>
      <sz val="12"/>
      <color indexed="12"/>
      <name val="Arial Narrow"/>
      <family val="2"/>
      <charset val="238"/>
    </font>
    <font>
      <sz val="12"/>
      <name val="Arial Narrow"/>
      <family val="2"/>
      <charset val="238"/>
    </font>
    <font>
      <b/>
      <sz val="10"/>
      <color indexed="17"/>
      <name val="Arial Narrow"/>
      <family val="2"/>
      <charset val="238"/>
    </font>
    <font>
      <b/>
      <sz val="10"/>
      <color indexed="14"/>
      <name val="Arial Narrow"/>
      <family val="2"/>
      <charset val="238"/>
    </font>
    <font>
      <b/>
      <sz val="8"/>
      <name val="Arial Narrow"/>
      <family val="2"/>
      <charset val="238"/>
    </font>
    <font>
      <b/>
      <sz val="10"/>
      <color indexed="61"/>
      <name val="Arial Narrow"/>
      <family val="2"/>
      <charset val="238"/>
    </font>
    <font>
      <b/>
      <sz val="10"/>
      <color indexed="10"/>
      <name val="Arial Narrow"/>
      <family val="2"/>
      <charset val="238"/>
    </font>
    <font>
      <b/>
      <sz val="10"/>
      <color indexed="4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0"/>
      <color indexed="12"/>
      <name val="Arial Narrow"/>
      <family val="2"/>
      <charset val="238"/>
    </font>
    <font>
      <b/>
      <i/>
      <sz val="10"/>
      <color indexed="17"/>
      <name val="Arial Narrow"/>
      <family val="2"/>
      <charset val="238"/>
    </font>
    <font>
      <b/>
      <i/>
      <sz val="10"/>
      <color indexed="14"/>
      <name val="Arial Narrow"/>
      <family val="2"/>
      <charset val="238"/>
    </font>
    <font>
      <b/>
      <i/>
      <sz val="10"/>
      <color indexed="61"/>
      <name val="Arial Narrow"/>
      <family val="2"/>
      <charset val="238"/>
    </font>
    <font>
      <b/>
      <i/>
      <sz val="10"/>
      <color indexed="48"/>
      <name val="Arial Narrow"/>
      <family val="2"/>
      <charset val="238"/>
    </font>
    <font>
      <b/>
      <sz val="12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11"/>
      <color rgb="FFFFFFFF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i/>
      <sz val="9"/>
      <color rgb="FF000000"/>
      <name val="Arial"/>
      <family val="2"/>
      <charset val="238"/>
    </font>
    <font>
      <b/>
      <sz val="11"/>
      <color rgb="FF301D0F"/>
      <name val="Arial"/>
      <family val="2"/>
      <charset val="238"/>
    </font>
    <font>
      <sz val="7"/>
      <name val="Arial Narrow"/>
      <family val="2"/>
      <charset val="238"/>
    </font>
    <font>
      <b/>
      <i/>
      <u/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1"/>
      <color rgb="FFFF0000"/>
      <name val="Arial Narrow"/>
      <family val="2"/>
      <charset val="238"/>
    </font>
    <font>
      <b/>
      <i/>
      <sz val="11"/>
      <color theme="1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12"/>
      </left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thick">
        <color indexed="17"/>
      </left>
      <right style="thick">
        <color indexed="17"/>
      </right>
      <top style="thick">
        <color indexed="17"/>
      </top>
      <bottom style="thick">
        <color indexed="17"/>
      </bottom>
      <diagonal/>
    </border>
    <border>
      <left style="thick">
        <color indexed="14"/>
      </left>
      <right style="thick">
        <color indexed="14"/>
      </right>
      <top style="thick">
        <color indexed="14"/>
      </top>
      <bottom/>
      <diagonal/>
    </border>
    <border>
      <left style="thick">
        <color indexed="61"/>
      </left>
      <right style="thick">
        <color indexed="61"/>
      </right>
      <top style="thick">
        <color indexed="61"/>
      </top>
      <bottom style="thick">
        <color indexed="61"/>
      </bottom>
      <diagonal/>
    </border>
    <border>
      <left style="thick">
        <color indexed="17"/>
      </left>
      <right style="thick">
        <color indexed="17"/>
      </right>
      <top style="thick">
        <color indexed="17"/>
      </top>
      <bottom/>
      <diagonal/>
    </border>
    <border>
      <left style="thick">
        <color indexed="17"/>
      </left>
      <right style="thick">
        <color indexed="17"/>
      </right>
      <top/>
      <bottom style="thick">
        <color indexed="17"/>
      </bottom>
      <diagonal/>
    </border>
    <border>
      <left style="thick">
        <color indexed="14"/>
      </left>
      <right style="thick">
        <color indexed="14"/>
      </right>
      <top style="thick">
        <color indexed="14"/>
      </top>
      <bottom style="thick">
        <color indexed="1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7">
    <xf numFmtId="0" fontId="0" fillId="0" borderId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1" fillId="0" borderId="0">
      <alignment vertical="top"/>
    </xf>
    <xf numFmtId="0" fontId="45" fillId="0" borderId="0"/>
    <xf numFmtId="0" fontId="10" fillId="0" borderId="0"/>
    <xf numFmtId="0" fontId="47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12" fillId="0" borderId="0"/>
    <xf numFmtId="0" fontId="11" fillId="0" borderId="0"/>
    <xf numFmtId="0" fontId="7" fillId="0" borderId="0"/>
    <xf numFmtId="0" fontId="1" fillId="0" borderId="0">
      <alignment vertical="top"/>
    </xf>
    <xf numFmtId="0" fontId="6" fillId="0" borderId="0"/>
    <xf numFmtId="0" fontId="50" fillId="0" borderId="0"/>
    <xf numFmtId="0" fontId="12" fillId="0" borderId="0"/>
    <xf numFmtId="0" fontId="16" fillId="0" borderId="0"/>
    <xf numFmtId="0" fontId="6" fillId="0" borderId="0"/>
    <xf numFmtId="0" fontId="13" fillId="0" borderId="0"/>
    <xf numFmtId="0" fontId="12" fillId="0" borderId="0"/>
    <xf numFmtId="0" fontId="1" fillId="0" borderId="0"/>
    <xf numFmtId="0" fontId="13" fillId="0" borderId="0"/>
    <xf numFmtId="0" fontId="1" fillId="0" borderId="0">
      <alignment vertical="top"/>
    </xf>
    <xf numFmtId="0" fontId="1" fillId="0" borderId="0">
      <alignment vertical="top"/>
    </xf>
    <xf numFmtId="0" fontId="13" fillId="0" borderId="0"/>
    <xf numFmtId="0" fontId="13" fillId="0" borderId="0"/>
    <xf numFmtId="0" fontId="14" fillId="0" borderId="0"/>
    <xf numFmtId="0" fontId="13" fillId="0" borderId="0"/>
    <xf numFmtId="0" fontId="12" fillId="0" borderId="0"/>
    <xf numFmtId="9" fontId="12" fillId="0" borderId="0" applyFont="0" applyFill="0" applyBorder="0" applyAlignment="0" applyProtection="0"/>
  </cellStyleXfs>
  <cellXfs count="207">
    <xf numFmtId="0" fontId="0" fillId="0" borderId="0" xfId="0"/>
    <xf numFmtId="0" fontId="1" fillId="2" borderId="0" xfId="0" applyFont="1" applyFill="1" applyBorder="1"/>
    <xf numFmtId="0" fontId="2" fillId="5" borderId="0" xfId="0" applyFont="1" applyFill="1"/>
    <xf numFmtId="0" fontId="5" fillId="2" borderId="0" xfId="7" applyFont="1" applyFill="1" applyAlignment="1" applyProtection="1"/>
    <xf numFmtId="0" fontId="52" fillId="0" borderId="0" xfId="0" applyFont="1"/>
    <xf numFmtId="0" fontId="17" fillId="0" borderId="0" xfId="0" applyFont="1"/>
    <xf numFmtId="0" fontId="0" fillId="0" borderId="0" xfId="0" quotePrefix="1"/>
    <xf numFmtId="0" fontId="18" fillId="0" borderId="0" xfId="0" applyFont="1"/>
    <xf numFmtId="3" fontId="17" fillId="0" borderId="0" xfId="0" applyNumberFormat="1" applyFont="1"/>
    <xf numFmtId="0" fontId="21" fillId="3" borderId="0" xfId="42" applyFont="1" applyFill="1" applyBorder="1" applyAlignment="1">
      <alignment horizontal="left" vertical="top"/>
    </xf>
    <xf numFmtId="14" fontId="21" fillId="5" borderId="1" xfId="15" applyNumberFormat="1" applyFont="1" applyFill="1" applyBorder="1" applyAlignment="1">
      <alignment horizontal="left"/>
    </xf>
    <xf numFmtId="0" fontId="3" fillId="0" borderId="0" xfId="0" applyFont="1" applyFill="1" applyBorder="1"/>
    <xf numFmtId="0" fontId="21" fillId="3" borderId="0" xfId="42" applyFont="1" applyFill="1" applyBorder="1" applyAlignment="1">
      <alignment horizontal="left" vertical="top" wrapText="1"/>
    </xf>
    <xf numFmtId="0" fontId="21" fillId="3" borderId="1" xfId="42" applyFont="1" applyFill="1" applyBorder="1" applyAlignment="1">
      <alignment horizontal="left" vertical="top"/>
    </xf>
    <xf numFmtId="0" fontId="2" fillId="0" borderId="0" xfId="0" applyFont="1" applyFill="1" applyBorder="1"/>
    <xf numFmtId="0" fontId="51" fillId="0" borderId="2" xfId="14" applyFont="1" applyFill="1" applyBorder="1"/>
    <xf numFmtId="0" fontId="2" fillId="0" borderId="3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0" fontId="22" fillId="3" borderId="1" xfId="21" applyFont="1" applyFill="1" applyBorder="1" applyAlignment="1">
      <alignment horizontal="left" vertical="top"/>
    </xf>
    <xf numFmtId="0" fontId="53" fillId="2" borderId="0" xfId="7" applyFont="1" applyFill="1" applyAlignment="1" applyProtection="1"/>
    <xf numFmtId="166" fontId="3" fillId="0" borderId="6" xfId="0" applyNumberFormat="1" applyFont="1" applyFill="1" applyBorder="1"/>
    <xf numFmtId="0" fontId="3" fillId="0" borderId="7" xfId="0" applyFont="1" applyFill="1" applyBorder="1" applyAlignment="1">
      <alignment horizontal="center"/>
    </xf>
    <xf numFmtId="0" fontId="21" fillId="3" borderId="8" xfId="42" applyFont="1" applyFill="1" applyBorder="1" applyAlignment="1">
      <alignment horizontal="left" vertical="top" wrapText="1"/>
    </xf>
    <xf numFmtId="0" fontId="3" fillId="0" borderId="9" xfId="0" applyFont="1" applyFill="1" applyBorder="1"/>
    <xf numFmtId="0" fontId="3" fillId="0" borderId="8" xfId="0" applyFont="1" applyFill="1" applyBorder="1"/>
    <xf numFmtId="0" fontId="51" fillId="0" borderId="10" xfId="14" applyFont="1" applyFill="1" applyBorder="1" applyAlignment="1">
      <alignment horizontal="center" wrapText="1"/>
    </xf>
    <xf numFmtId="0" fontId="2" fillId="0" borderId="10" xfId="0" applyFont="1" applyFill="1" applyBorder="1"/>
    <xf numFmtId="0" fontId="21" fillId="2" borderId="11" xfId="0" applyFont="1" applyFill="1" applyBorder="1" applyAlignment="1">
      <alignment horizontal="center"/>
    </xf>
    <xf numFmtId="166" fontId="3" fillId="0" borderId="6" xfId="0" applyNumberFormat="1" applyFont="1" applyFill="1" applyBorder="1" applyAlignment="1">
      <alignment horizontal="right"/>
    </xf>
    <xf numFmtId="0" fontId="51" fillId="0" borderId="0" xfId="0" applyFont="1"/>
    <xf numFmtId="166" fontId="3" fillId="0" borderId="0" xfId="0" applyNumberFormat="1" applyFont="1" applyFill="1" applyBorder="1" applyAlignment="1">
      <alignment horizontal="right"/>
    </xf>
    <xf numFmtId="0" fontId="24" fillId="2" borderId="0" xfId="0" applyFont="1" applyFill="1" applyBorder="1"/>
    <xf numFmtId="0" fontId="45" fillId="0" borderId="0" xfId="14" applyFont="1" applyFill="1" applyBorder="1"/>
    <xf numFmtId="0" fontId="45" fillId="0" borderId="3" xfId="14" applyFont="1" applyFill="1" applyBorder="1"/>
    <xf numFmtId="0" fontId="2" fillId="0" borderId="2" xfId="0" applyFont="1" applyFill="1" applyBorder="1"/>
    <xf numFmtId="0" fontId="45" fillId="0" borderId="10" xfId="14" applyFont="1" applyFill="1" applyBorder="1"/>
    <xf numFmtId="3" fontId="45" fillId="0" borderId="10" xfId="14" applyNumberFormat="1" applyFont="1" applyFill="1" applyBorder="1"/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left"/>
    </xf>
    <xf numFmtId="166" fontId="3" fillId="0" borderId="16" xfId="0" applyNumberFormat="1" applyFont="1" applyFill="1" applyBorder="1" applyAlignment="1">
      <alignment horizontal="right"/>
    </xf>
    <xf numFmtId="0" fontId="3" fillId="0" borderId="17" xfId="0" applyFont="1" applyFill="1" applyBorder="1" applyAlignment="1">
      <alignment horizontal="left"/>
    </xf>
    <xf numFmtId="0" fontId="21" fillId="3" borderId="18" xfId="42" applyFont="1" applyFill="1" applyBorder="1" applyAlignment="1">
      <alignment horizontal="left" vertical="top" wrapText="1"/>
    </xf>
    <xf numFmtId="0" fontId="3" fillId="0" borderId="19" xfId="0" applyFont="1" applyFill="1" applyBorder="1"/>
    <xf numFmtId="0" fontId="3" fillId="0" borderId="20" xfId="0" applyFont="1" applyFill="1" applyBorder="1"/>
    <xf numFmtId="0" fontId="3" fillId="0" borderId="20" xfId="0" applyFont="1" applyFill="1" applyBorder="1" applyAlignment="1">
      <alignment horizontal="right"/>
    </xf>
    <xf numFmtId="166" fontId="3" fillId="0" borderId="20" xfId="0" applyNumberFormat="1" applyFont="1" applyFill="1" applyBorder="1" applyAlignment="1">
      <alignment horizontal="right"/>
    </xf>
    <xf numFmtId="166" fontId="3" fillId="0" borderId="21" xfId="0" applyNumberFormat="1" applyFont="1" applyFill="1" applyBorder="1" applyAlignment="1">
      <alignment horizontal="right"/>
    </xf>
    <xf numFmtId="166" fontId="3" fillId="0" borderId="16" xfId="0" applyNumberFormat="1" applyFont="1" applyFill="1" applyBorder="1"/>
    <xf numFmtId="0" fontId="3" fillId="0" borderId="18" xfId="0" applyFont="1" applyFill="1" applyBorder="1"/>
    <xf numFmtId="166" fontId="3" fillId="0" borderId="21" xfId="0" applyNumberFormat="1" applyFont="1" applyFill="1" applyBorder="1"/>
    <xf numFmtId="0" fontId="3" fillId="0" borderId="18" xfId="0" applyFont="1" applyFill="1" applyBorder="1" applyAlignment="1">
      <alignment horizontal="right"/>
    </xf>
    <xf numFmtId="0" fontId="3" fillId="6" borderId="19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left"/>
    </xf>
    <xf numFmtId="0" fontId="3" fillId="0" borderId="23" xfId="0" applyFont="1" applyFill="1" applyBorder="1" applyAlignment="1">
      <alignment horizontal="right"/>
    </xf>
    <xf numFmtId="0" fontId="27" fillId="6" borderId="24" xfId="0" applyFont="1" applyFill="1" applyBorder="1"/>
    <xf numFmtId="0" fontId="27" fillId="6" borderId="9" xfId="0" applyFont="1" applyFill="1" applyBorder="1"/>
    <xf numFmtId="0" fontId="28" fillId="6" borderId="25" xfId="0" applyFont="1" applyFill="1" applyBorder="1" applyAlignment="1">
      <alignment horizontal="left"/>
    </xf>
    <xf numFmtId="0" fontId="28" fillId="6" borderId="26" xfId="0" applyFont="1" applyFill="1" applyBorder="1"/>
    <xf numFmtId="0" fontId="3" fillId="0" borderId="0" xfId="0" applyFont="1" applyFill="1" applyBorder="1" applyAlignment="1"/>
    <xf numFmtId="0" fontId="3" fillId="3" borderId="0" xfId="15" applyFont="1" applyFill="1" applyAlignment="1">
      <alignment horizontal="left"/>
    </xf>
    <xf numFmtId="0" fontId="2" fillId="3" borderId="0" xfId="15" applyFont="1" applyFill="1"/>
    <xf numFmtId="0" fontId="30" fillId="2" borderId="0" xfId="8" applyFont="1" applyFill="1" applyBorder="1" applyAlignment="1" applyProtection="1"/>
    <xf numFmtId="0" fontId="31" fillId="2" borderId="0" xfId="8" applyFont="1" applyFill="1" applyBorder="1" applyAlignment="1" applyProtection="1"/>
    <xf numFmtId="0" fontId="2" fillId="2" borderId="0" xfId="15" applyFont="1" applyFill="1"/>
    <xf numFmtId="0" fontId="3" fillId="3" borderId="27" xfId="15" applyFont="1" applyFill="1" applyBorder="1"/>
    <xf numFmtId="0" fontId="2" fillId="3" borderId="28" xfId="15" applyFont="1" applyFill="1" applyBorder="1"/>
    <xf numFmtId="0" fontId="2" fillId="3" borderId="29" xfId="15" applyFont="1" applyFill="1" applyBorder="1"/>
    <xf numFmtId="0" fontId="3" fillId="3" borderId="28" xfId="15" applyFont="1" applyFill="1" applyBorder="1"/>
    <xf numFmtId="0" fontId="3" fillId="2" borderId="0" xfId="15" applyFont="1" applyFill="1" applyAlignment="1">
      <alignment vertical="top"/>
    </xf>
    <xf numFmtId="0" fontId="3" fillId="3" borderId="0" xfId="44" applyFont="1" applyFill="1" applyBorder="1"/>
    <xf numFmtId="0" fontId="3" fillId="3" borderId="0" xfId="44" applyFont="1" applyFill="1" applyAlignment="1">
      <alignment horizontal="center" vertical="top" wrapText="1"/>
    </xf>
    <xf numFmtId="166" fontId="3" fillId="3" borderId="10" xfId="44" applyNumberFormat="1" applyFont="1" applyFill="1" applyBorder="1" applyAlignment="1">
      <alignment horizontal="center" vertical="top" wrapText="1"/>
    </xf>
    <xf numFmtId="0" fontId="21" fillId="4" borderId="11" xfId="44" applyFont="1" applyFill="1" applyBorder="1" applyAlignment="1">
      <alignment horizontal="center"/>
    </xf>
    <xf numFmtId="0" fontId="21" fillId="0" borderId="0" xfId="44" applyFont="1"/>
    <xf numFmtId="0" fontId="21" fillId="0" borderId="0" xfId="44" applyFont="1" applyBorder="1"/>
    <xf numFmtId="166" fontId="21" fillId="4" borderId="10" xfId="44" applyNumberFormat="1" applyFont="1" applyFill="1" applyBorder="1"/>
    <xf numFmtId="0" fontId="5" fillId="3" borderId="30" xfId="44" applyFont="1" applyFill="1" applyBorder="1" applyAlignment="1">
      <alignment horizontal="center"/>
    </xf>
    <xf numFmtId="166" fontId="21" fillId="0" borderId="10" xfId="44" applyNumberFormat="1" applyFont="1" applyBorder="1"/>
    <xf numFmtId="0" fontId="32" fillId="3" borderId="31" xfId="44" applyFont="1" applyFill="1" applyBorder="1" applyAlignment="1">
      <alignment horizontal="center"/>
    </xf>
    <xf numFmtId="0" fontId="33" fillId="3" borderId="32" xfId="44" applyFont="1" applyFill="1" applyBorder="1" applyAlignment="1">
      <alignment horizontal="center"/>
    </xf>
    <xf numFmtId="0" fontId="34" fillId="0" borderId="0" xfId="44" applyFont="1" applyBorder="1"/>
    <xf numFmtId="0" fontId="35" fillId="3" borderId="33" xfId="44" applyFont="1" applyFill="1" applyBorder="1" applyAlignment="1">
      <alignment horizontal="center"/>
    </xf>
    <xf numFmtId="0" fontId="5" fillId="3" borderId="0" xfId="44" applyFont="1" applyFill="1" applyBorder="1" applyAlignment="1">
      <alignment horizontal="center"/>
    </xf>
    <xf numFmtId="0" fontId="21" fillId="0" borderId="10" xfId="44" applyFont="1" applyBorder="1"/>
    <xf numFmtId="0" fontId="36" fillId="0" borderId="0" xfId="44" applyFont="1" applyBorder="1"/>
    <xf numFmtId="0" fontId="21" fillId="0" borderId="0" xfId="44" applyFont="1" applyAlignment="1">
      <alignment horizontal="center"/>
    </xf>
    <xf numFmtId="0" fontId="32" fillId="3" borderId="0" xfId="44" applyFont="1" applyFill="1" applyBorder="1" applyAlignment="1">
      <alignment horizontal="center"/>
    </xf>
    <xf numFmtId="0" fontId="37" fillId="0" borderId="31" xfId="44" applyFont="1" applyFill="1" applyBorder="1" applyAlignment="1">
      <alignment horizontal="center"/>
    </xf>
    <xf numFmtId="0" fontId="32" fillId="3" borderId="34" xfId="44" applyFont="1" applyFill="1" applyBorder="1" applyAlignment="1">
      <alignment horizontal="center"/>
    </xf>
    <xf numFmtId="0" fontId="32" fillId="3" borderId="35" xfId="44" applyFont="1" applyFill="1" applyBorder="1" applyAlignment="1">
      <alignment horizontal="center"/>
    </xf>
    <xf numFmtId="0" fontId="33" fillId="3" borderId="36" xfId="44" applyFont="1" applyFill="1" applyBorder="1" applyAlignment="1">
      <alignment horizontal="center"/>
    </xf>
    <xf numFmtId="0" fontId="38" fillId="0" borderId="0" xfId="44" applyFont="1" applyAlignment="1">
      <alignment horizontal="center"/>
    </xf>
    <xf numFmtId="0" fontId="38" fillId="0" borderId="0" xfId="44" applyFont="1"/>
    <xf numFmtId="0" fontId="38" fillId="4" borderId="11" xfId="44" applyFont="1" applyFill="1" applyBorder="1" applyAlignment="1">
      <alignment horizontal="center"/>
    </xf>
    <xf numFmtId="0" fontId="38" fillId="0" borderId="0" xfId="44" applyFont="1" applyBorder="1"/>
    <xf numFmtId="0" fontId="39" fillId="3" borderId="30" xfId="44" applyFont="1" applyFill="1" applyBorder="1" applyAlignment="1">
      <alignment horizontal="center"/>
    </xf>
    <xf numFmtId="166" fontId="38" fillId="0" borderId="10" xfId="44" applyNumberFormat="1" applyFont="1" applyBorder="1"/>
    <xf numFmtId="0" fontId="40" fillId="3" borderId="31" xfId="44" applyFont="1" applyFill="1" applyBorder="1" applyAlignment="1">
      <alignment horizontal="center"/>
    </xf>
    <xf numFmtId="0" fontId="41" fillId="3" borderId="36" xfId="44" applyFont="1" applyFill="1" applyBorder="1" applyAlignment="1">
      <alignment horizontal="center"/>
    </xf>
    <xf numFmtId="0" fontId="42" fillId="3" borderId="33" xfId="44" applyFont="1" applyFill="1" applyBorder="1" applyAlignment="1">
      <alignment horizontal="center"/>
    </xf>
    <xf numFmtId="0" fontId="40" fillId="3" borderId="0" xfId="44" applyFont="1" applyFill="1" applyBorder="1" applyAlignment="1">
      <alignment horizontal="center"/>
    </xf>
    <xf numFmtId="0" fontId="43" fillId="0" borderId="31" xfId="44" applyFont="1" applyFill="1" applyBorder="1" applyAlignment="1">
      <alignment horizontal="center"/>
    </xf>
    <xf numFmtId="0" fontId="37" fillId="0" borderId="0" xfId="44" applyFont="1" applyFill="1" applyBorder="1" applyAlignment="1">
      <alignment horizontal="center"/>
    </xf>
    <xf numFmtId="0" fontId="31" fillId="0" borderId="0" xfId="15" applyFont="1"/>
    <xf numFmtId="166" fontId="21" fillId="2" borderId="10" xfId="44" applyNumberFormat="1" applyFont="1" applyFill="1" applyBorder="1"/>
    <xf numFmtId="166" fontId="21" fillId="0" borderId="0" xfId="44" applyNumberFormat="1" applyFont="1"/>
    <xf numFmtId="9" fontId="21" fillId="2" borderId="10" xfId="44" applyNumberFormat="1" applyFont="1" applyFill="1" applyBorder="1"/>
    <xf numFmtId="0" fontId="44" fillId="2" borderId="0" xfId="15" applyFont="1" applyFill="1"/>
    <xf numFmtId="0" fontId="3" fillId="2" borderId="0" xfId="15" applyFont="1" applyFill="1"/>
    <xf numFmtId="0" fontId="21" fillId="5" borderId="11" xfId="15" applyFont="1" applyFill="1" applyBorder="1" applyAlignment="1">
      <alignment horizontal="center" vertical="top"/>
    </xf>
    <xf numFmtId="0" fontId="20" fillId="3" borderId="37" xfId="21" applyFont="1" applyFill="1" applyBorder="1"/>
    <xf numFmtId="0" fontId="3" fillId="0" borderId="38" xfId="0" applyFont="1" applyFill="1" applyBorder="1"/>
    <xf numFmtId="0" fontId="3" fillId="0" borderId="39" xfId="0" applyFont="1" applyFill="1" applyBorder="1"/>
    <xf numFmtId="0" fontId="20" fillId="3" borderId="2" xfId="21" applyFont="1" applyFill="1" applyBorder="1"/>
    <xf numFmtId="0" fontId="21" fillId="3" borderId="2" xfId="42" applyFont="1" applyFill="1" applyBorder="1" applyAlignment="1">
      <alignment horizontal="left" vertical="top"/>
    </xf>
    <xf numFmtId="0" fontId="3" fillId="0" borderId="3" xfId="0" applyFont="1" applyFill="1" applyBorder="1" applyAlignment="1"/>
    <xf numFmtId="0" fontId="21" fillId="5" borderId="2" xfId="42" applyFont="1" applyFill="1" applyBorder="1" applyAlignment="1">
      <alignment horizontal="left" vertical="center"/>
    </xf>
    <xf numFmtId="166" fontId="28" fillId="0" borderId="2" xfId="0" applyNumberFormat="1" applyFont="1" applyFill="1" applyBorder="1" applyAlignment="1">
      <alignment horizontal="left"/>
    </xf>
    <xf numFmtId="166" fontId="3" fillId="0" borderId="3" xfId="0" applyNumberFormat="1" applyFont="1" applyFill="1" applyBorder="1" applyAlignment="1">
      <alignment horizontal="right"/>
    </xf>
    <xf numFmtId="0" fontId="54" fillId="0" borderId="0" xfId="0" applyFont="1"/>
    <xf numFmtId="0" fontId="4" fillId="3" borderId="0" xfId="7" applyFill="1" applyAlignment="1" applyProtection="1"/>
    <xf numFmtId="0" fontId="4" fillId="2" borderId="0" xfId="7" applyFill="1" applyAlignment="1" applyProtection="1"/>
    <xf numFmtId="166" fontId="3" fillId="5" borderId="46" xfId="0" applyNumberFormat="1" applyFont="1" applyFill="1" applyBorder="1"/>
    <xf numFmtId="166" fontId="3" fillId="5" borderId="16" xfId="0" applyNumberFormat="1" applyFont="1" applyFill="1" applyBorder="1"/>
    <xf numFmtId="0" fontId="1" fillId="0" borderId="48" xfId="0" applyFont="1" applyBorder="1" applyAlignment="1">
      <alignment horizontal="left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 indent="2"/>
    </xf>
    <xf numFmtId="0" fontId="1" fillId="0" borderId="6" xfId="0" applyFont="1" applyBorder="1" applyAlignment="1">
      <alignment horizontal="left" vertical="center" wrapText="1" indent="1"/>
    </xf>
    <xf numFmtId="0" fontId="58" fillId="0" borderId="6" xfId="0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31" fillId="0" borderId="0" xfId="0" applyFont="1"/>
    <xf numFmtId="0" fontId="1" fillId="0" borderId="0" xfId="0" applyFont="1" applyAlignment="1">
      <alignment horizontal="justify" vertical="center"/>
    </xf>
    <xf numFmtId="0" fontId="21" fillId="0" borderId="48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left" vertical="center" wrapText="1"/>
    </xf>
    <xf numFmtId="0" fontId="44" fillId="0" borderId="6" xfId="0" applyFont="1" applyBorder="1" applyAlignment="1">
      <alignment vertical="center" wrapText="1"/>
    </xf>
    <xf numFmtId="0" fontId="44" fillId="0" borderId="6" xfId="0" applyFont="1" applyFill="1" applyBorder="1" applyAlignment="1">
      <alignment horizontal="left" vertical="center"/>
    </xf>
    <xf numFmtId="0" fontId="44" fillId="0" borderId="6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21" fillId="0" borderId="52" xfId="0" applyFont="1" applyFill="1" applyBorder="1" applyAlignment="1">
      <alignment horizontal="center" vertical="center" wrapText="1"/>
    </xf>
    <xf numFmtId="0" fontId="1" fillId="0" borderId="52" xfId="0" applyFont="1" applyBorder="1" applyAlignment="1">
      <alignment vertical="center" wrapText="1"/>
    </xf>
    <xf numFmtId="0" fontId="58" fillId="0" borderId="52" xfId="0" applyFont="1" applyBorder="1" applyAlignment="1">
      <alignment horizontal="center" vertical="center" wrapText="1"/>
    </xf>
    <xf numFmtId="0" fontId="44" fillId="0" borderId="54" xfId="0" applyFont="1" applyFill="1" applyBorder="1" applyAlignment="1">
      <alignment horizontal="left" vertical="center"/>
    </xf>
    <xf numFmtId="0" fontId="44" fillId="0" borderId="54" xfId="0" applyFont="1" applyFill="1" applyBorder="1" applyAlignment="1">
      <alignment horizontal="left" vertical="center" wrapText="1"/>
    </xf>
    <xf numFmtId="0" fontId="44" fillId="0" borderId="54" xfId="0" applyFont="1" applyFill="1" applyBorder="1" applyAlignment="1">
      <alignment horizontal="center" vertical="center" wrapText="1"/>
    </xf>
    <xf numFmtId="0" fontId="44" fillId="0" borderId="55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 wrapText="1"/>
    </xf>
    <xf numFmtId="0" fontId="44" fillId="0" borderId="47" xfId="0" applyFont="1" applyFill="1" applyBorder="1" applyAlignment="1">
      <alignment horizontal="center" vertical="center" wrapText="1"/>
    </xf>
    <xf numFmtId="0" fontId="21" fillId="0" borderId="49" xfId="0" applyFont="1" applyBorder="1" applyAlignment="1">
      <alignment horizontal="center" vertical="center" wrapText="1"/>
    </xf>
    <xf numFmtId="0" fontId="21" fillId="0" borderId="51" xfId="0" applyFont="1" applyBorder="1" applyAlignment="1">
      <alignment horizontal="center" vertical="center" wrapText="1"/>
    </xf>
    <xf numFmtId="0" fontId="21" fillId="0" borderId="53" xfId="0" applyFont="1" applyBorder="1" applyAlignment="1">
      <alignment horizontal="center" vertical="center" wrapText="1"/>
    </xf>
    <xf numFmtId="0" fontId="57" fillId="0" borderId="6" xfId="0" applyFont="1" applyBorder="1" applyAlignment="1">
      <alignment horizontal="left" vertical="center" wrapText="1"/>
    </xf>
    <xf numFmtId="0" fontId="45" fillId="0" borderId="2" xfId="14" applyFont="1" applyFill="1" applyBorder="1" applyAlignment="1">
      <alignment horizontal="justify" wrapText="1"/>
    </xf>
    <xf numFmtId="0" fontId="45" fillId="0" borderId="0" xfId="14" applyFont="1" applyFill="1" applyBorder="1" applyAlignment="1">
      <alignment horizontal="justify" wrapText="1"/>
    </xf>
    <xf numFmtId="0" fontId="45" fillId="0" borderId="3" xfId="14" applyFont="1" applyFill="1" applyBorder="1" applyAlignment="1">
      <alignment horizontal="justify" wrapText="1"/>
    </xf>
    <xf numFmtId="0" fontId="4" fillId="0" borderId="2" xfId="7" applyFill="1" applyBorder="1" applyAlignment="1" applyProtection="1">
      <alignment vertical="center" wrapText="1"/>
    </xf>
    <xf numFmtId="0" fontId="25" fillId="0" borderId="0" xfId="7" applyFont="1" applyFill="1" applyBorder="1" applyAlignment="1" applyProtection="1">
      <alignment vertical="center" wrapText="1"/>
    </xf>
    <xf numFmtId="0" fontId="25" fillId="0" borderId="3" xfId="7" applyFont="1" applyFill="1" applyBorder="1" applyAlignment="1" applyProtection="1">
      <alignment vertical="center" wrapText="1"/>
    </xf>
    <xf numFmtId="0" fontId="45" fillId="5" borderId="10" xfId="14" applyFont="1" applyFill="1" applyBorder="1"/>
    <xf numFmtId="3" fontId="45" fillId="5" borderId="10" xfId="14" applyNumberFormat="1" applyFont="1" applyFill="1" applyBorder="1"/>
    <xf numFmtId="0" fontId="1" fillId="2" borderId="0" xfId="0" applyFont="1" applyFill="1" applyBorder="1" applyAlignment="1">
      <alignment wrapText="1"/>
    </xf>
    <xf numFmtId="14" fontId="51" fillId="0" borderId="2" xfId="14" applyNumberFormat="1" applyFont="1" applyFill="1" applyBorder="1" applyAlignment="1">
      <alignment horizontal="center"/>
    </xf>
    <xf numFmtId="0" fontId="59" fillId="0" borderId="10" xfId="14" applyFont="1" applyFill="1" applyBorder="1"/>
    <xf numFmtId="0" fontId="59" fillId="0" borderId="10" xfId="0" applyFont="1" applyFill="1" applyBorder="1"/>
    <xf numFmtId="3" fontId="59" fillId="0" borderId="10" xfId="14" applyNumberFormat="1" applyFont="1" applyFill="1" applyBorder="1"/>
    <xf numFmtId="0" fontId="59" fillId="5" borderId="10" xfId="14" applyFont="1" applyFill="1" applyBorder="1"/>
    <xf numFmtId="3" fontId="59" fillId="5" borderId="10" xfId="14" applyNumberFormat="1" applyFont="1" applyFill="1" applyBorder="1"/>
    <xf numFmtId="3" fontId="45" fillId="0" borderId="0" xfId="14" applyNumberFormat="1" applyFont="1" applyFill="1" applyBorder="1"/>
    <xf numFmtId="0" fontId="45" fillId="0" borderId="2" xfId="14" applyFont="1" applyFill="1" applyBorder="1" applyAlignment="1">
      <alignment horizontal="justify" wrapText="1"/>
    </xf>
    <xf numFmtId="0" fontId="45" fillId="0" borderId="0" xfId="14" applyFont="1" applyFill="1" applyBorder="1" applyAlignment="1">
      <alignment horizontal="justify" wrapText="1"/>
    </xf>
    <xf numFmtId="0" fontId="45" fillId="0" borderId="3" xfId="14" applyFont="1" applyFill="1" applyBorder="1" applyAlignment="1">
      <alignment horizontal="justify" wrapText="1"/>
    </xf>
    <xf numFmtId="0" fontId="51" fillId="0" borderId="2" xfId="14" applyFont="1" applyFill="1" applyBorder="1" applyAlignment="1">
      <alignment wrapText="1"/>
    </xf>
    <xf numFmtId="0" fontId="51" fillId="0" borderId="0" xfId="14" applyFont="1" applyFill="1" applyBorder="1" applyAlignment="1">
      <alignment wrapText="1"/>
    </xf>
    <xf numFmtId="0" fontId="51" fillId="0" borderId="3" xfId="14" applyFont="1" applyFill="1" applyBorder="1" applyAlignment="1">
      <alignment wrapText="1"/>
    </xf>
    <xf numFmtId="0" fontId="60" fillId="0" borderId="2" xfId="14" applyFont="1" applyFill="1" applyBorder="1" applyAlignment="1">
      <alignment horizontal="justify" wrapText="1"/>
    </xf>
    <xf numFmtId="0" fontId="60" fillId="0" borderId="0" xfId="14" applyFont="1" applyFill="1" applyBorder="1" applyAlignment="1">
      <alignment horizontal="justify" wrapText="1"/>
    </xf>
    <xf numFmtId="0" fontId="60" fillId="0" borderId="3" xfId="14" applyFont="1" applyFill="1" applyBorder="1" applyAlignment="1">
      <alignment horizontal="justify" wrapText="1"/>
    </xf>
    <xf numFmtId="0" fontId="51" fillId="0" borderId="1" xfId="14" applyFont="1" applyFill="1" applyBorder="1" applyAlignment="1">
      <alignment horizontal="center" vertical="center" wrapText="1"/>
    </xf>
    <xf numFmtId="0" fontId="51" fillId="0" borderId="5" xfId="14" applyFont="1" applyFill="1" applyBorder="1" applyAlignment="1">
      <alignment horizontal="center" vertical="center" wrapText="1"/>
    </xf>
    <xf numFmtId="0" fontId="4" fillId="0" borderId="2" xfId="7" applyFill="1" applyBorder="1" applyAlignment="1" applyProtection="1">
      <alignment vertical="center" wrapText="1"/>
    </xf>
    <xf numFmtId="0" fontId="4" fillId="0" borderId="0" xfId="7" applyFill="1" applyBorder="1" applyAlignment="1" applyProtection="1">
      <alignment vertical="center" wrapText="1"/>
    </xf>
    <xf numFmtId="0" fontId="4" fillId="0" borderId="3" xfId="7" applyFill="1" applyBorder="1" applyAlignment="1" applyProtection="1">
      <alignment vertical="center" wrapText="1"/>
    </xf>
    <xf numFmtId="0" fontId="26" fillId="3" borderId="2" xfId="21" applyFont="1" applyFill="1" applyBorder="1" applyAlignment="1">
      <alignment horizontal="center"/>
    </xf>
    <xf numFmtId="0" fontId="26" fillId="3" borderId="0" xfId="21" applyFont="1" applyFill="1" applyBorder="1" applyAlignment="1">
      <alignment horizontal="center"/>
    </xf>
    <xf numFmtId="0" fontId="26" fillId="3" borderId="3" xfId="21" applyFont="1" applyFill="1" applyBorder="1" applyAlignment="1">
      <alignment horizontal="center"/>
    </xf>
    <xf numFmtId="0" fontId="3" fillId="0" borderId="40" xfId="0" applyFont="1" applyFill="1" applyBorder="1" applyAlignment="1">
      <alignment horizontal="center"/>
    </xf>
    <xf numFmtId="0" fontId="3" fillId="0" borderId="43" xfId="0" applyFont="1" applyFill="1" applyBorder="1" applyAlignment="1">
      <alignment horizontal="center"/>
    </xf>
    <xf numFmtId="0" fontId="3" fillId="0" borderId="44" xfId="0" applyFont="1" applyFill="1" applyBorder="1" applyAlignment="1">
      <alignment horizontal="center"/>
    </xf>
    <xf numFmtId="0" fontId="29" fillId="0" borderId="37" xfId="0" applyFont="1" applyFill="1" applyBorder="1" applyAlignment="1">
      <alignment horizontal="center" vertical="center"/>
    </xf>
    <xf numFmtId="0" fontId="29" fillId="0" borderId="38" xfId="0" applyFont="1" applyFill="1" applyBorder="1" applyAlignment="1">
      <alignment horizontal="center" vertical="center"/>
    </xf>
    <xf numFmtId="0" fontId="29" fillId="0" borderId="23" xfId="0" applyFont="1" applyFill="1" applyBorder="1" applyAlignment="1">
      <alignment horizontal="center" vertical="center"/>
    </xf>
    <xf numFmtId="0" fontId="29" fillId="0" borderId="41" xfId="0" applyFont="1" applyFill="1" applyBorder="1" applyAlignment="1">
      <alignment horizontal="center" vertical="center"/>
    </xf>
    <xf numFmtId="0" fontId="29" fillId="0" borderId="42" xfId="0" applyFont="1" applyFill="1" applyBorder="1" applyAlignment="1">
      <alignment horizontal="center" vertical="center"/>
    </xf>
    <xf numFmtId="0" fontId="29" fillId="0" borderId="22" xfId="0" applyFont="1" applyFill="1" applyBorder="1" applyAlignment="1">
      <alignment horizontal="center" vertical="center"/>
    </xf>
    <xf numFmtId="0" fontId="55" fillId="0" borderId="2" xfId="0" applyFont="1" applyBorder="1" applyAlignment="1">
      <alignment vertical="center" wrapText="1"/>
    </xf>
    <xf numFmtId="0" fontId="55" fillId="0" borderId="0" xfId="0" applyFont="1" applyBorder="1" applyAlignment="1">
      <alignment vertical="center" wrapText="1"/>
    </xf>
    <xf numFmtId="0" fontId="55" fillId="0" borderId="3" xfId="0" applyFont="1" applyBorder="1" applyAlignment="1">
      <alignment vertical="center" wrapText="1"/>
    </xf>
    <xf numFmtId="0" fontId="3" fillId="3" borderId="45" xfId="15" applyFont="1" applyFill="1" applyBorder="1" applyAlignment="1">
      <alignment horizontal="center"/>
    </xf>
  </cellXfs>
  <cellStyles count="47">
    <cellStyle name="Ezres 2" xfId="1"/>
    <cellStyle name="Ezres 2 2" xfId="2"/>
    <cellStyle name="Ezres 3" xfId="3"/>
    <cellStyle name="Ezres 3 2" xfId="4"/>
    <cellStyle name="Ezres 4" xfId="5"/>
    <cellStyle name="Ezres 4 2" xfId="6"/>
    <cellStyle name="Hivatkozás" xfId="7" builtinId="8"/>
    <cellStyle name="Hivatkozás 2" xfId="8"/>
    <cellStyle name="Hivatkozás 2 2" xfId="9"/>
    <cellStyle name="Hivatkozás 3" xfId="10"/>
    <cellStyle name="Hivatkozás 4" xfId="11"/>
    <cellStyle name="Hivatkozás 4 2" xfId="12"/>
    <cellStyle name="Normál" xfId="0" builtinId="0"/>
    <cellStyle name="Normál 10" xfId="13"/>
    <cellStyle name="Normál 11" xfId="14"/>
    <cellStyle name="Normál 12" xfId="15"/>
    <cellStyle name="Normal 2" xfId="16"/>
    <cellStyle name="Normál 2" xfId="17"/>
    <cellStyle name="Normál 2 2" xfId="18"/>
    <cellStyle name="Normál 2 3" xfId="19"/>
    <cellStyle name="Normál 2 4" xfId="20"/>
    <cellStyle name="Normál 2 5" xfId="21"/>
    <cellStyle name="Normál 2 6" xfId="22"/>
    <cellStyle name="Normál 2 7" xfId="23"/>
    <cellStyle name="Normál 2 8" xfId="24"/>
    <cellStyle name="Normál 2_Alapa" xfId="25"/>
    <cellStyle name="Normál 3" xfId="26"/>
    <cellStyle name="Normál 3 2" xfId="27"/>
    <cellStyle name="Normál 3 3" xfId="28"/>
    <cellStyle name="Normál 3 4" xfId="29"/>
    <cellStyle name="Normál 3_AuditDok_2010_Feri" xfId="30"/>
    <cellStyle name="Normál 4" xfId="31"/>
    <cellStyle name="Normál 4 2" xfId="32"/>
    <cellStyle name="Normál 4 3" xfId="33"/>
    <cellStyle name="Normál 4_AuditDok_2010_Feri" xfId="34"/>
    <cellStyle name="Normál 5" xfId="35"/>
    <cellStyle name="Normál 6" xfId="36"/>
    <cellStyle name="Normál 6 2" xfId="37"/>
    <cellStyle name="Normál 7" xfId="38"/>
    <cellStyle name="Normál 8" xfId="39"/>
    <cellStyle name="Normál 9" xfId="40"/>
    <cellStyle name="Normal_1997os osztalékkorlát" xfId="41"/>
    <cellStyle name="Normál_Dunacargo - forgalmi - A 2004-2005-05-25" xfId="42"/>
    <cellStyle name="Normal_KÉSZLET" xfId="43"/>
    <cellStyle name="Normál_SZERKEZET-1" xfId="44"/>
    <cellStyle name="Standard_BRPRINT" xfId="45"/>
    <cellStyle name="Százalék 2" xfId="46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10" Type="http://schemas.openxmlformats.org/officeDocument/2006/relationships/externalLink" Target="externalLinks/externalLink3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igitAudit\Konyvvizsgalat\KV_NCP\2015\AuditDok\input\KD-1\MINT&#193;K%20SZ&#193;MV\XEgy&#233;b%20mint&#225;k\M&#233;rleg2007minta07120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feri\AppData\Local\Temp\Rar$DI00.028\C&#201;GZ&#193;R&#193;SIDOKUMENT&#193;CI&#211;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&#214;NYVVIZSG&#193;LAT\DIGITAUDIT\2011%20AuditBesz&#225;mol&#243;\B-01_Leltar_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SER&#201;LHET&#336;%20LEMEZ%20070309/Konszolid&#225;ci&#243;/AAAMINTA%202006/MINTADOK060918/Levelez&#233;s/Z&#225;r&#225;s%20el&#337;k&#233;sz&#237;t&#233;se/Lelt&#225;roz&#225;s/M&#233;rleg2006minta0705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SER&#201;LHET&#336;%20LEMEZ%20070309\Konszolid&#225;ci&#243;\AAAMINTA%202006\MINTADOK060918\Levelez&#233;s\Z&#225;r&#225;s%20el&#337;k&#233;sz&#237;t&#233;se\Lelt&#225;roz&#225;s\M&#233;rleg2006minta07051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HITELES&#205;T&#201;S/HITELES&#205;T&#201;S2009/TIV09/S%20Sz&#225;mvitel/SB%20Besz&#225;mol&#243;/SB01%20Lelt&#225;r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&#214;NYVVIZSG&#193;LAT\HITELES&#205;T&#201;S\HITELES&#205;T&#201;S2009\TIV09\S%20Sz&#225;mvitel\SB%20Besz&#225;mol&#243;\SB01%20Lelt&#225;r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Merleg_2007SQ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&#214;NYVVIZSG&#193;LAT\M&#211;DSZERTAN\MATUKOVICS2010\2XXXDokument&#225;ci&#243;_2012%20ZC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LELTÁR T.J."/>
      <sheetName val="Éves  Eredmény &quot;ÖK&quot;"/>
      <sheetName val="Éves  Eredmény &quot;FK&quot;"/>
      <sheetName val="Éves Eszközök"/>
      <sheetName val="Éves Források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MINTA"/>
      <sheetName val="E. Eszközök"/>
      <sheetName val="E.Források"/>
      <sheetName val="E. Eredmény &quot;ÖK&quot;"/>
      <sheetName val="E.Eredmény &quot;FK&quot;"/>
      <sheetName val="54 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apadatok"/>
      <sheetName val="Tartalom"/>
      <sheetName val="FEDLAP"/>
      <sheetName val="Mérleg"/>
      <sheetName val="ELLENOR"/>
      <sheetName val="ELLENOR2"/>
      <sheetName val="A.I.1"/>
      <sheetName val="A.I.2"/>
      <sheetName val="A.II.1"/>
      <sheetName val="A.II.2"/>
      <sheetName val="A.II.3"/>
      <sheetName val="A.II.4"/>
      <sheetName val="A.II.5"/>
      <sheetName val="A.II.6"/>
      <sheetName val="A.II.7"/>
      <sheetName val="A.III.1"/>
      <sheetName val="A.III.2"/>
      <sheetName val="A.III.3"/>
      <sheetName val="A.III.4"/>
      <sheetName val="B.I"/>
      <sheetName val="LELTARKERDO"/>
      <sheetName val="LELTARTAB"/>
      <sheetName val="TAROL_KERO"/>
      <sheetName val="B.II.1"/>
      <sheetName val="VEVOEGY"/>
      <sheetName val="VEVO1"/>
      <sheetName val="VEVO2"/>
      <sheetName val="B.II.2"/>
      <sheetName val="B.II.3"/>
      <sheetName val="B.II.4"/>
      <sheetName val="B.III.1"/>
      <sheetName val="B.III.2"/>
      <sheetName val="B.III.3"/>
      <sheetName val="B.IV.1"/>
      <sheetName val="PENZTARJK"/>
      <sheetName val="B.IV.2"/>
      <sheetName val="BANKLEV"/>
      <sheetName val="B.IV.3"/>
      <sheetName val="B.IV.4"/>
      <sheetName val="C."/>
      <sheetName val="D.1"/>
      <sheetName val="D.2"/>
      <sheetName val="E."/>
      <sheetName val="F.I"/>
      <sheetName val="F.II"/>
      <sheetName val="F.III"/>
      <sheetName val="SZALLEGY"/>
      <sheetName val="SZALL1"/>
      <sheetName val="SZALL2"/>
      <sheetName val="F.IV.1"/>
      <sheetName val="F.IV.2"/>
      <sheetName val="F.IV.3"/>
      <sheetName val="F.IV.4"/>
      <sheetName val="F.IV.5"/>
      <sheetName val="F.IV.6"/>
      <sheetName val="F.IV.7"/>
      <sheetName val="F.IV.8"/>
      <sheetName val="F.IV.9a"/>
      <sheetName val="F.IV.9b"/>
      <sheetName val="F.IV.9c"/>
      <sheetName val="F.IV.9d"/>
      <sheetName val="F.IV.9e"/>
      <sheetName val="F.IV.9f"/>
      <sheetName val="F.IV.9g"/>
      <sheetName val="F.IV.9h"/>
      <sheetName val="F.IV.9i"/>
      <sheetName val="F.IV.9j"/>
      <sheetName val="F.IV.10"/>
      <sheetName val="F.V"/>
      <sheetName val="G."/>
      <sheetName val="HIP"/>
      <sheetName val="TAO"/>
      <sheetName val="KULONADO"/>
      <sheetName val="INNOV"/>
      <sheetName val="HIP FELTOLT"/>
      <sheetName val="TAOFELTOLT"/>
      <sheetName val="KULONFELTOLT"/>
      <sheetName val="ADOELL"/>
      <sheetName val="FORDUT"/>
      <sheetName val="KONYVKIV"/>
      <sheetName val="UGYVEDI"/>
      <sheetName val="TELJES"/>
      <sheetName val="ADATBIZTONSÁG"/>
      <sheetName val="KOMFORT"/>
      <sheetName val="SZÁMSZAB"/>
      <sheetName val="PÉNZMOSÁS"/>
      <sheetName val="PROJEKT_AUDIT"/>
      <sheetName val="BESZ_ELFOGAD"/>
      <sheetName val="OSZTALEK_NYILATKOZAT"/>
      <sheetName val="CEGERTEK_NYILATKOZAT"/>
      <sheetName val="HATAROZ"/>
      <sheetName val="SZIGSZAMAD"/>
      <sheetName val="TELJIG"/>
      <sheetName val="KARFELVETEL"/>
      <sheetName val="KIKULD"/>
      <sheetName val="GKELSZAM"/>
      <sheetName val="MELTANYOSSAG"/>
      <sheetName val="ADATLAP1"/>
      <sheetName val="ADATLAP2"/>
      <sheetName val="ADATLAP3"/>
      <sheetName val="ADATLAP4"/>
      <sheetName val="ADATLAP5"/>
      <sheetName val="ADATLAP6"/>
    </sheetNames>
    <sheetDataSet>
      <sheetData sheetId="0">
        <row r="42">
          <cell r="C42" t="str">
            <v>nem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él"/>
      <sheetName val="Útmutató"/>
      <sheetName val="BORÍTÓ"/>
      <sheetName val="ZÁRÁSI ÜTEM"/>
      <sheetName val="LELT. ÜTEM."/>
      <sheetName val="LELTÁR T.J."/>
      <sheetName val="HATOK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MINTA"/>
      <sheetName val="54 §"/>
      <sheetName val="Ala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Éves Eszközök"/>
      <sheetName val="Éves Források"/>
      <sheetName val="Éves  Eredmény &quot;ÖK&quot;"/>
      <sheetName val="Éves  Eredmény &quot;FK&quot;"/>
      <sheetName val="E. Eszközök"/>
      <sheetName val="E.Források"/>
      <sheetName val="E. Eredmény &quot;ÖK&quot;"/>
      <sheetName val="E.Eredmény &quot;FK&quot;"/>
      <sheetName val="Jegyzet"/>
      <sheetName val="54 §"/>
      <sheetName val="LELTÁR T.J.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-5  -1"/>
      <sheetName val="14. L.B.I.1-5  -2"/>
      <sheetName val="15. L.B.I. 6."/>
      <sheetName val="16. B.II.KÖV"/>
      <sheetName val="17. L.B.II.1-4. "/>
      <sheetName val="18. L.B.II.5."/>
      <sheetName val="19. L.B.II. 5. 1-3."/>
      <sheetName val="20. L.B.II.5. 4-5. ÁTS"/>
      <sheetName val="21. B.II. 1-5.  KÖV.E.  "/>
      <sheetName val="22. B.III.ÉP"/>
      <sheetName val="23. L.B.III. 1-4."/>
      <sheetName val="24. B.IV.PESZK"/>
      <sheetName val="25. L.B.IV. 1P."/>
      <sheetName val="26. L.B.IV.1CS"/>
      <sheetName val="27. L.B.IV-2.BANK"/>
      <sheetName val="28. C. AIEH"/>
      <sheetName val="29. L.C.1. "/>
      <sheetName val="30. D. I-VII.ST"/>
      <sheetName val="31. E. 1-3.CT"/>
      <sheetName val="32. F. I. HSK"/>
      <sheetName val="33. F.II. HLK"/>
      <sheetName val="34. L.F. II. 1., 4-8."/>
      <sheetName val="35. L.F. II. 2-3."/>
      <sheetName val="36. F.III. RLK"/>
      <sheetName val="37. L.F.III. 1-2.6-7."/>
      <sheetName val="38. L.F.III. 3."/>
      <sheetName val="39. L.F.III. 4."/>
      <sheetName val="40. L.F.III.5."/>
      <sheetName val="41. L.F.III. 8.1."/>
      <sheetName val="42. L.F.III. 8.2,3,4,5"/>
      <sheetName val="43. L.F.III. 8.6,7 ÁTS"/>
      <sheetName val="44. F.III. 1-8.  KÖT.E."/>
      <sheetName val="45. G. PIEH"/>
      <sheetName val="FŐKÖNYV"/>
      <sheetName val="MIN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Éves Eszközök"/>
      <sheetName val="Éves Források"/>
      <sheetName val="Éves  Eredmény &quot;ÖK&quot;"/>
      <sheetName val="Éves  Eredmény &quot;FK&quot;"/>
      <sheetName val="E. Eszközök"/>
      <sheetName val="E.Források"/>
      <sheetName val="E. Eredmény &quot;ÖK&quot;"/>
      <sheetName val="E.Eredmény &quot;FK&quot;"/>
      <sheetName val="Jegyzet"/>
      <sheetName val="54 §"/>
      <sheetName val="LELTÁR T.J.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-5  -1"/>
      <sheetName val="14. L.B.I.1-5  -2"/>
      <sheetName val="15. L.B.I. 6."/>
      <sheetName val="16. B.II.KÖV"/>
      <sheetName val="17. L.B.II.1-4. "/>
      <sheetName val="18. L.B.II.5."/>
      <sheetName val="19. L.B.II. 5. 1-3."/>
      <sheetName val="20. L.B.II.5. 4-5. ÁTS"/>
      <sheetName val="21. B.II. 1-5.  KÖV.E.  "/>
      <sheetName val="22. B.III.ÉP"/>
      <sheetName val="23. L.B.III. 1-4."/>
      <sheetName val="24. B.IV.PESZK"/>
      <sheetName val="25. L.B.IV. 1P."/>
      <sheetName val="26. L.B.IV.1CS"/>
      <sheetName val="27. L.B.IV-2.BANK"/>
      <sheetName val="28. C. AIEH"/>
      <sheetName val="29. L.C.1. "/>
      <sheetName val="30. D. I-VII.ST"/>
      <sheetName val="31. E. 1-3.CT"/>
      <sheetName val="32. F. I. HSK"/>
      <sheetName val="33. F.II. HLK"/>
      <sheetName val="34. L.F. II. 1., 4-8."/>
      <sheetName val="35. L.F. II. 2-3."/>
      <sheetName val="36. F.III. RLK"/>
      <sheetName val="37. L.F.III. 1-2.6-7."/>
      <sheetName val="38. L.F.III. 3."/>
      <sheetName val="39. L.F.III. 4."/>
      <sheetName val="40. L.F.III.5."/>
      <sheetName val="41. L.F.III. 8.1."/>
      <sheetName val="42. L.F.III. 8.2,3,4,5"/>
      <sheetName val="43. L.F.III. 8.6,7 ÁTS"/>
      <sheetName val="44. F.III. 1-8.  KÖT.E."/>
      <sheetName val="45. G. PIEH"/>
      <sheetName val="FŐKÖNYV"/>
      <sheetName val="MIN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ZÁRÁSI ÜTEM"/>
      <sheetName val="LELT. ÜTEM."/>
      <sheetName val="LELTÁR T.J."/>
      <sheetName val="Éves Mérleg"/>
      <sheetName val="Éves  Eredmény &quot;ÖK&quot;"/>
      <sheetName val="Éves  Eredmény &quot;FK&quot;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2009. évi részvény forg."/>
      <sheetName val="Nyilvántart 2009.12.31-ig"/>
      <sheetName val="Részvényvált. 2009.12.31."/>
      <sheetName val="Részvény nyilv.tart"/>
      <sheetName val="R.KÖNYV KIVONAT"/>
      <sheetName val="GT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ZÁRÁSI ÜTEM"/>
      <sheetName val="LELT. ÜTEM."/>
      <sheetName val="LELTÁR T.J."/>
      <sheetName val="Éves Mérleg"/>
      <sheetName val="Éves  Eredmény &quot;ÖK&quot;"/>
      <sheetName val="Éves  Eredmény &quot;FK&quot;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2009. évi részvény forg."/>
      <sheetName val="Nyilvántart 2009.12.31-ig"/>
      <sheetName val="Részvényvált. 2009.12.31."/>
      <sheetName val="Részvény nyilv.tart"/>
      <sheetName val="R.KÖNYV KIVONAT"/>
      <sheetName val="GT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LHASZ"/>
      <sheetName val="FEDLAP"/>
      <sheetName val="ISA_TART"/>
      <sheetName val="CHK_TART"/>
      <sheetName val="EGYEB_TART"/>
      <sheetName val="Kommunikáció"/>
      <sheetName val="ISA210"/>
      <sheetName val="ISA210_CHK1"/>
      <sheetName val="ISA210_CHK2"/>
      <sheetName val="ISA210_CHK3"/>
      <sheetName val="ISA210_CHK4"/>
      <sheetName val="ISA210_CHK5"/>
      <sheetName val="ISA210_CHK6"/>
      <sheetName val="ISA210_TITOK"/>
      <sheetName val="ISA220"/>
      <sheetName val="ISA220_CHK1"/>
      <sheetName val="ISA220_CHK2"/>
      <sheetName val="ISA220_CHK3"/>
      <sheetName val="ISA220_CHK4"/>
      <sheetName val="ISA220_CHK5"/>
      <sheetName val="ISA220_CHK6"/>
      <sheetName val="ISA220_CHK7"/>
      <sheetName val="ISA220_CHK8"/>
      <sheetName val="ISA220_CHK9"/>
      <sheetName val="ISA220_CHK10"/>
      <sheetName val="ISA230"/>
      <sheetName val="ISA230_CHK1"/>
      <sheetName val="ISA240"/>
      <sheetName val="ISA240_CHK1"/>
      <sheetName val="ISA240_CHK2"/>
      <sheetName val="ISA240_ELJ"/>
      <sheetName val="ISA250"/>
      <sheetName val="ISA250_CHK1"/>
      <sheetName val="ISA250_CHK2"/>
      <sheetName val="ISA250_CHK3"/>
      <sheetName val="ISA250_ELJ"/>
      <sheetName val="ISA260"/>
      <sheetName val="ISA265"/>
      <sheetName val="ISA265_CHK1"/>
      <sheetName val="ISA300"/>
      <sheetName val="ISA300_CHK1"/>
      <sheetName val="ISA300_CHK2"/>
      <sheetName val="ISA300_NYITO"/>
      <sheetName val="ISA300_EVKOZI"/>
      <sheetName val="ISA300_IMMAT"/>
      <sheetName val="ISA300_TESZK"/>
      <sheetName val="ISA300_BEFPU"/>
      <sheetName val="ISA300_KESZLET"/>
      <sheetName val="ISA300_KOV"/>
      <sheetName val="ISA300_EP"/>
      <sheetName val="ISA300_PENZ"/>
      <sheetName val="ISA300_IE"/>
      <sheetName val="ISA300_ST"/>
      <sheetName val="ISA300_CT"/>
      <sheetName val="ISA300_KOT"/>
      <sheetName val="ISA300_NETTOARB"/>
      <sheetName val="ISA300_EGYEBBEV"/>
      <sheetName val="ISA300_AST"/>
      <sheetName val="ISA300_ANYAGRAF"/>
      <sheetName val="ISA300_SZEMRAF"/>
      <sheetName val="ISA300_ECS"/>
      <sheetName val="ISA300_ELABEKOZV"/>
      <sheetName val="ISA300_EGYEBRAF"/>
      <sheetName val="ISA300_FORG"/>
      <sheetName val="ISA300_KIEG"/>
      <sheetName val="ISA300_UZLETI"/>
      <sheetName val="ISA315"/>
      <sheetName val="ISA315_FOLY"/>
      <sheetName val="ISA315_CHK1"/>
      <sheetName val="ISA315_CHK2"/>
      <sheetName val="ISA315_CHK3"/>
      <sheetName val="ISA315_CHK4"/>
      <sheetName val="ISA315_CHK5"/>
      <sheetName val="ISA315_CHK6"/>
      <sheetName val="ISA315_CHK7"/>
      <sheetName val="ISA315_CHK8"/>
      <sheetName val="ISA315_CHK9"/>
      <sheetName val="ISA315_CHK10"/>
      <sheetName val="ISA315_CHK11"/>
      <sheetName val="ISA315_CHK12"/>
      <sheetName val="ISA315_CHK13"/>
      <sheetName val="ISA320"/>
      <sheetName val="ISA320_CHK1"/>
      <sheetName val="ISA330"/>
      <sheetName val="ISA402"/>
      <sheetName val="ISA402_CHK1"/>
      <sheetName val="ISA402_CHK2"/>
      <sheetName val="ISA402_ELJ"/>
      <sheetName val="ISA402_CHK3"/>
      <sheetName val="ISA450"/>
      <sheetName val="ISA450_CHK1"/>
      <sheetName val="ISA500"/>
      <sheetName val="ISA500_ELJ"/>
      <sheetName val="ISA501"/>
      <sheetName val="ISA505"/>
      <sheetName val="ISA510"/>
      <sheetName val="ISA510_CHK1"/>
      <sheetName val="ISA520"/>
      <sheetName val="ISA530"/>
      <sheetName val="ISA530_FOLY1"/>
      <sheetName val="ISA530_FOLY2"/>
      <sheetName val="ISA530_FOLY3"/>
      <sheetName val="ISA530_FOLY4"/>
      <sheetName val="ISA540"/>
      <sheetName val="ISA540_CHK1"/>
      <sheetName val="ISA550"/>
      <sheetName val="ISA550_ELJ"/>
      <sheetName val="ISA550_CHK1"/>
      <sheetName val="ISA550_CHK2"/>
      <sheetName val="ISA560"/>
      <sheetName val="ISA560_CHK1"/>
      <sheetName val="ISA560_CHK2"/>
      <sheetName val="ISA570"/>
      <sheetName val="ISA570_ELJ"/>
      <sheetName val="ISA570_CHK1"/>
      <sheetName val="ISA580"/>
      <sheetName val="ISA580_CHK1"/>
      <sheetName val="ISA610"/>
      <sheetName val="ISA610_CHK1"/>
      <sheetName val="ISA620"/>
      <sheetName val="ISA700"/>
      <sheetName val="ISA700_CHK1"/>
      <sheetName val="ISA700_CHK2"/>
      <sheetName val="ISA705"/>
      <sheetName val="ISA705_CHK1"/>
      <sheetName val="ISA706"/>
      <sheetName val="ISA710"/>
      <sheetName val="ISA720"/>
      <sheetName val="EU_1"/>
      <sheetName val="EU_2"/>
      <sheetName val="EU_3"/>
      <sheetName val="EU_4"/>
      <sheetName val="EU_KTG_RAF"/>
      <sheetName val="EU_KEDV"/>
      <sheetName val="EU_JEL"/>
      <sheetName val="EU_JEL_ENG1"/>
      <sheetName val="EU_JEL_ENG2"/>
      <sheetName val="INFOAUDIT"/>
      <sheetName val="ELLENOR"/>
      <sheetName val="Ceges_fokonyv"/>
      <sheetName val="Feltoltes"/>
      <sheetName val="SZLA"/>
      <sheetName val="ATSOROL"/>
      <sheetName val="AUDMOD"/>
      <sheetName val="IMMAT"/>
      <sheetName val="TESZK"/>
      <sheetName val="BEFPU"/>
      <sheetName val="KESZLET"/>
      <sheetName val="KOV"/>
      <sheetName val="EP"/>
      <sheetName val="PENZ"/>
      <sheetName val="IE"/>
      <sheetName val="ST"/>
      <sheetName val="CT"/>
      <sheetName val="KOT"/>
      <sheetName val="UZEMIBEV"/>
      <sheetName val="UZEMIKTGRAF"/>
      <sheetName val="PENZUGYIER"/>
      <sheetName val="RENDER"/>
      <sheetName val="EREDM"/>
      <sheetName val="ADOMERLEG"/>
      <sheetName val="MUTATOK"/>
      <sheetName val="KEREK"/>
      <sheetName val="FEDLAP1"/>
      <sheetName val="FEDLAP2"/>
      <sheetName val="FEDLAP_KVOI"/>
      <sheetName val="MERLEG"/>
      <sheetName val="Segéd"/>
      <sheetName val="Alapadatok"/>
      <sheetName val="EREDMENY"/>
      <sheetName val="EGYSZERU_MERLEG"/>
      <sheetName val="EGYSZERU_EREDMENY"/>
      <sheetName val="LIKVID"/>
      <sheetName val="KVOI_2011"/>
      <sheetName val="KVOI_ISA_VISSZAUT"/>
      <sheetName val="EMLEK"/>
      <sheetName val="TELJES"/>
      <sheetName val="MEGEROSIT"/>
      <sheetName val="FEDLAP_KM"/>
      <sheetName val="I4"/>
      <sheetName val="KIEGESZITO_MELLEKLET"/>
      <sheetName val="ELLBEM"/>
      <sheetName val="CF_LEVEZETES"/>
      <sheetName val="CASH_FLOW"/>
      <sheetName val="ONREV"/>
      <sheetName val="IFRS_LEVEZET"/>
      <sheetName val="IFRS"/>
      <sheetName val="EGYEB"/>
      <sheetName val="KVOIEGYEB"/>
      <sheetName val="KH_MELLEKLET"/>
      <sheetName val="ELLBEM_EGYEB"/>
      <sheetName val="ONREV_EGYEB"/>
      <sheetName val="EGYHAZI"/>
      <sheetName val="KVOI_EGYHAZI"/>
      <sheetName val="TELJ_EGYHAZI"/>
      <sheetName val="FB"/>
      <sheetName val="ATVILAGITAS"/>
      <sheetName val="ATVILAGITAS2"/>
      <sheetName val="FEDLAP_KOZBENSO"/>
      <sheetName val="KOZBENSO"/>
      <sheetName val="KOZBENSOKVOI"/>
      <sheetName val="KOZBENSOMELL"/>
      <sheetName val="TOKELESZALL_FEDLAP"/>
      <sheetName val="TOKELESZALL"/>
      <sheetName val="TOKELESZALL_KVOI"/>
      <sheetName val="KOZBENSO_BEFVALL"/>
      <sheetName val="KOZBENSO_BEFVALL_KVOI"/>
      <sheetName val="KOZBENSOMELL_BEFVALL"/>
      <sheetName val="NEMZETKOZI"/>
      <sheetName val="Dev.vált._segédlap"/>
      <sheetName val="Kvoi_dev.vált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kvk.hu/hu/szervezet/bizottsagok/szakertoi/kozlemenyek/konyvvizsgaloi_oradija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showGridLines="0" tabSelected="1" zoomScaleNormal="100" workbookViewId="0"/>
  </sheetViews>
  <sheetFormatPr defaultRowHeight="16.5" x14ac:dyDescent="0.3"/>
  <cols>
    <col min="1" max="10" width="9.21875" style="2" customWidth="1"/>
    <col min="11" max="16384" width="8.88671875" style="1"/>
  </cols>
  <sheetData>
    <row r="1" spans="1:12" x14ac:dyDescent="0.3">
      <c r="A1" s="115" t="s">
        <v>158</v>
      </c>
      <c r="B1" s="116"/>
      <c r="C1" s="116"/>
      <c r="D1" s="116"/>
      <c r="E1" s="116"/>
      <c r="F1" s="116"/>
      <c r="G1" s="116"/>
      <c r="H1" s="116"/>
      <c r="I1" s="116"/>
      <c r="J1" s="117"/>
    </row>
    <row r="2" spans="1:12" x14ac:dyDescent="0.3">
      <c r="A2" s="118"/>
      <c r="B2" s="11"/>
      <c r="C2" s="11"/>
      <c r="D2" s="11"/>
      <c r="E2" s="11"/>
      <c r="F2" s="11"/>
      <c r="G2" s="11"/>
      <c r="H2" s="11"/>
      <c r="I2" s="11"/>
      <c r="J2" s="18"/>
      <c r="K2" s="3"/>
    </row>
    <row r="3" spans="1:12" ht="18" x14ac:dyDescent="0.25">
      <c r="A3" s="191" t="s">
        <v>160</v>
      </c>
      <c r="B3" s="192"/>
      <c r="C3" s="192"/>
      <c r="D3" s="192"/>
      <c r="E3" s="192"/>
      <c r="F3" s="192"/>
      <c r="G3" s="192"/>
      <c r="H3" s="192"/>
      <c r="I3" s="192"/>
      <c r="J3" s="193"/>
      <c r="K3" s="3"/>
    </row>
    <row r="4" spans="1:12" x14ac:dyDescent="0.3">
      <c r="A4" s="194" t="s">
        <v>161</v>
      </c>
      <c r="B4" s="195"/>
      <c r="C4" s="195"/>
      <c r="D4" s="195"/>
      <c r="E4" s="195"/>
      <c r="F4" s="195"/>
      <c r="G4" s="195"/>
      <c r="H4" s="195"/>
      <c r="I4" s="195"/>
      <c r="J4" s="196"/>
      <c r="K4" s="3"/>
    </row>
    <row r="5" spans="1:12" x14ac:dyDescent="0.3">
      <c r="A5" s="13" t="s">
        <v>9</v>
      </c>
      <c r="B5" s="13">
        <f>Alapa!$C$17</f>
        <v>0</v>
      </c>
      <c r="C5" s="19"/>
      <c r="D5" s="19"/>
      <c r="E5" s="19"/>
      <c r="F5" s="19"/>
      <c r="G5" s="19"/>
      <c r="H5" s="19"/>
      <c r="I5" s="19"/>
      <c r="J5" s="20"/>
      <c r="K5" s="3"/>
    </row>
    <row r="6" spans="1:12" ht="17.25" thickBot="1" x14ac:dyDescent="0.35">
      <c r="A6" s="13" t="s">
        <v>8</v>
      </c>
      <c r="B6" s="21">
        <f>Alapa!$C$12</f>
        <v>0</v>
      </c>
      <c r="C6" s="19"/>
      <c r="D6" s="19"/>
      <c r="E6" s="19"/>
      <c r="F6" s="19"/>
      <c r="G6" s="19"/>
      <c r="H6" s="19"/>
      <c r="I6" s="19"/>
      <c r="J6" s="20"/>
      <c r="K6" s="3"/>
    </row>
    <row r="7" spans="1:12" ht="17.25" thickBot="1" x14ac:dyDescent="0.35">
      <c r="A7" s="13" t="s">
        <v>10</v>
      </c>
      <c r="B7" s="10"/>
      <c r="C7" s="19"/>
      <c r="D7" s="19"/>
      <c r="E7" s="19"/>
      <c r="F7" s="19"/>
      <c r="G7" s="19"/>
      <c r="H7" s="19"/>
      <c r="I7" s="19"/>
      <c r="J7" s="20"/>
      <c r="K7" s="22" t="s">
        <v>11</v>
      </c>
      <c r="L7" s="30">
        <v>2</v>
      </c>
    </row>
    <row r="8" spans="1:12" x14ac:dyDescent="0.3">
      <c r="A8" s="13" t="s">
        <v>11</v>
      </c>
      <c r="B8" s="13" t="e">
        <f>VLOOKUP(L7,Alapa!$G$2:$H$22,2)</f>
        <v>#N/A</v>
      </c>
      <c r="C8" s="19"/>
      <c r="D8" s="19"/>
      <c r="E8" s="19"/>
      <c r="F8" s="19"/>
      <c r="G8" s="19"/>
      <c r="H8" s="19"/>
      <c r="I8" s="19"/>
      <c r="J8" s="20"/>
      <c r="K8" s="3"/>
    </row>
    <row r="9" spans="1:12" x14ac:dyDescent="0.3">
      <c r="A9" s="13" t="s">
        <v>12</v>
      </c>
      <c r="B9" s="13" t="str">
        <f>IF(Alapa!$N$2=0," ",Alapa!$N$2)</f>
        <v xml:space="preserve"> </v>
      </c>
      <c r="C9" s="19"/>
      <c r="D9" s="19"/>
      <c r="E9" s="19"/>
      <c r="F9" s="19"/>
      <c r="G9" s="19"/>
      <c r="H9" s="19"/>
      <c r="I9" s="19"/>
      <c r="J9" s="20"/>
      <c r="K9" s="3"/>
    </row>
    <row r="10" spans="1:12" ht="22.5" customHeight="1" x14ac:dyDescent="0.3">
      <c r="A10" s="119"/>
      <c r="B10" s="9"/>
      <c r="C10" s="63"/>
      <c r="D10" s="63"/>
      <c r="E10" s="63"/>
      <c r="F10" s="63"/>
      <c r="G10" s="63"/>
      <c r="H10" s="63"/>
      <c r="I10" s="63"/>
      <c r="J10" s="120"/>
      <c r="K10" s="3"/>
    </row>
    <row r="11" spans="1:12" ht="22.5" customHeight="1" x14ac:dyDescent="0.3">
      <c r="A11" s="121" t="s">
        <v>29</v>
      </c>
      <c r="B11" s="12"/>
      <c r="C11" s="11"/>
      <c r="D11" s="11"/>
      <c r="E11" s="11"/>
      <c r="F11" s="11"/>
      <c r="G11" s="11"/>
      <c r="H11" s="11"/>
      <c r="I11" s="11"/>
      <c r="J11" s="18"/>
      <c r="K11" s="3"/>
    </row>
    <row r="12" spans="1:12" ht="22.5" customHeight="1" x14ac:dyDescent="0.3">
      <c r="A12" s="119"/>
      <c r="B12" s="197" t="s">
        <v>31</v>
      </c>
      <c r="C12" s="198"/>
      <c r="D12" s="199"/>
      <c r="E12" s="40" t="s">
        <v>162</v>
      </c>
      <c r="F12" s="40" t="s">
        <v>163</v>
      </c>
      <c r="G12" s="40" t="s">
        <v>15</v>
      </c>
      <c r="H12" s="40" t="s">
        <v>16</v>
      </c>
      <c r="I12" s="40" t="s">
        <v>18</v>
      </c>
      <c r="J12" s="41" t="s">
        <v>19</v>
      </c>
      <c r="K12" s="3"/>
    </row>
    <row r="13" spans="1:12" ht="22.5" customHeight="1" x14ac:dyDescent="0.3">
      <c r="A13" s="119"/>
      <c r="B13" s="200"/>
      <c r="C13" s="201"/>
      <c r="D13" s="202"/>
      <c r="E13" s="24" t="s">
        <v>17</v>
      </c>
      <c r="F13" s="24" t="s">
        <v>17</v>
      </c>
      <c r="G13" s="24" t="s">
        <v>17</v>
      </c>
      <c r="H13" s="24" t="s">
        <v>20</v>
      </c>
      <c r="I13" s="24" t="s">
        <v>165</v>
      </c>
      <c r="J13" s="42" t="s">
        <v>20</v>
      </c>
      <c r="K13" s="3"/>
    </row>
    <row r="14" spans="1:12" ht="22.5" customHeight="1" x14ac:dyDescent="0.3">
      <c r="A14" s="119"/>
      <c r="B14" s="43" t="s">
        <v>4</v>
      </c>
      <c r="C14" s="25"/>
      <c r="D14" s="26"/>
      <c r="E14" s="23">
        <f>Import_M!D62/1000</f>
        <v>0</v>
      </c>
      <c r="F14" s="23">
        <f>Import_M!F62/1000</f>
        <v>0</v>
      </c>
      <c r="G14" s="31" t="str">
        <f>IFERROR(SUM(E14:F14)/COUNTIF(E14:F14,"&gt;0")," ")</f>
        <v xml:space="preserve"> </v>
      </c>
      <c r="H14" s="31" t="str">
        <f>IFERROR(VLOOKUP($G14,$B$35:$F$42,3)," ")</f>
        <v xml:space="preserve"> </v>
      </c>
      <c r="I14" s="31" t="str">
        <f>IFERROR(VLOOKUP($G14,$B$35:$F$42,4)," ")</f>
        <v xml:space="preserve"> </v>
      </c>
      <c r="J14" s="44" t="str">
        <f>IFERROR(VLOOKUP($G14,$B$35:$F$42,5)," ")</f>
        <v xml:space="preserve"> </v>
      </c>
      <c r="K14" s="3"/>
    </row>
    <row r="15" spans="1:12" ht="22.5" customHeight="1" x14ac:dyDescent="0.3">
      <c r="A15" s="119"/>
      <c r="B15" s="43" t="s">
        <v>3</v>
      </c>
      <c r="C15" s="25"/>
      <c r="D15" s="26"/>
      <c r="E15" s="23">
        <f>Import_O!D5/1000</f>
        <v>0</v>
      </c>
      <c r="F15" s="23">
        <f>Import_O!F5/1000</f>
        <v>0</v>
      </c>
      <c r="G15" s="31" t="str">
        <f>IFERROR(SUM(E15:F15)/COUNTIF(E15:F15,"&gt;0")," ")</f>
        <v xml:space="preserve"> </v>
      </c>
      <c r="H15" s="31" t="str">
        <f>IFERROR(VLOOKUP($G15,$B$46:$F$53,3)," ")</f>
        <v xml:space="preserve"> </v>
      </c>
      <c r="I15" s="31" t="str">
        <f>IFERROR(VLOOKUP($G15,$B$46:$F$53,4)," ")</f>
        <v xml:space="preserve"> </v>
      </c>
      <c r="J15" s="44" t="str">
        <f>IFERROR(VLOOKUP($G15,$B$46:$F$53,5)," ")</f>
        <v xml:space="preserve"> </v>
      </c>
      <c r="K15" s="3"/>
    </row>
    <row r="16" spans="1:12" ht="22.5" customHeight="1" x14ac:dyDescent="0.3">
      <c r="A16" s="119"/>
      <c r="B16" s="45" t="s">
        <v>15</v>
      </c>
      <c r="C16" s="46"/>
      <c r="D16" s="47"/>
      <c r="E16" s="48"/>
      <c r="F16" s="48"/>
      <c r="G16" s="49"/>
      <c r="H16" s="50" t="str">
        <f>IFERROR(SUM(H14:H15)/COUNTIF(H14:H15,"&gt;0")," ")</f>
        <v xml:space="preserve"> </v>
      </c>
      <c r="I16" s="50" t="str">
        <f>IFERROR(SUM(I14:I15)/COUNTIF(I14:I15,"&gt;0")," ")</f>
        <v xml:space="preserve"> </v>
      </c>
      <c r="J16" s="51" t="str">
        <f>IFERROR(H16/I16," ")</f>
        <v xml:space="preserve"> </v>
      </c>
      <c r="K16" s="3"/>
    </row>
    <row r="17" spans="1:11" ht="22.5" customHeight="1" x14ac:dyDescent="0.3">
      <c r="A17" s="122" t="s">
        <v>164</v>
      </c>
      <c r="B17" s="33"/>
      <c r="C17" s="33"/>
      <c r="D17" s="33"/>
      <c r="E17" s="33"/>
      <c r="F17" s="33"/>
      <c r="G17" s="33"/>
      <c r="H17" s="33"/>
      <c r="I17" s="33"/>
      <c r="J17" s="123"/>
      <c r="K17" s="3"/>
    </row>
    <row r="18" spans="1:11" ht="22.5" customHeight="1" x14ac:dyDescent="0.3">
      <c r="A18" s="119"/>
      <c r="B18" s="197" t="s">
        <v>30</v>
      </c>
      <c r="C18" s="198"/>
      <c r="D18" s="198"/>
      <c r="E18" s="58" t="s">
        <v>25</v>
      </c>
      <c r="F18" s="61" t="s">
        <v>28</v>
      </c>
      <c r="G18" s="59"/>
      <c r="H18" s="127"/>
      <c r="I18" s="11"/>
      <c r="J18" s="18"/>
      <c r="K18" s="3"/>
    </row>
    <row r="19" spans="1:11" ht="22.5" customHeight="1" x14ac:dyDescent="0.3">
      <c r="A19" s="119"/>
      <c r="B19" s="200"/>
      <c r="C19" s="201"/>
      <c r="D19" s="201"/>
      <c r="E19" s="57" t="s">
        <v>26</v>
      </c>
      <c r="F19" s="62" t="s">
        <v>27</v>
      </c>
      <c r="G19" s="60"/>
      <c r="H19" s="128"/>
      <c r="I19" s="11"/>
      <c r="J19" s="18"/>
      <c r="K19" s="3"/>
    </row>
    <row r="20" spans="1:11" ht="22.5" customHeight="1" x14ac:dyDescent="0.3">
      <c r="A20" s="119"/>
      <c r="B20" s="43" t="s">
        <v>32</v>
      </c>
      <c r="C20" s="25"/>
      <c r="D20" s="27"/>
      <c r="E20" s="27"/>
      <c r="F20" s="27"/>
      <c r="G20" s="26"/>
      <c r="H20" s="52" t="str">
        <f>IFERROR(H16+H18-H19," ")</f>
        <v xml:space="preserve"> </v>
      </c>
      <c r="I20" s="11"/>
      <c r="J20" s="18"/>
      <c r="K20" s="3"/>
    </row>
    <row r="21" spans="1:11" ht="22.5" customHeight="1" x14ac:dyDescent="0.3">
      <c r="A21" s="119"/>
      <c r="B21" s="45" t="s">
        <v>23</v>
      </c>
      <c r="C21" s="46"/>
      <c r="D21" s="53"/>
      <c r="E21" s="53"/>
      <c r="F21" s="55" t="s">
        <v>24</v>
      </c>
      <c r="G21" s="56">
        <v>12</v>
      </c>
      <c r="H21" s="54" t="str">
        <f>IFERROR(H20/G21," ")</f>
        <v xml:space="preserve"> </v>
      </c>
      <c r="I21" s="11"/>
      <c r="J21" s="18"/>
      <c r="K21" s="3"/>
    </row>
    <row r="22" spans="1:11" x14ac:dyDescent="0.3">
      <c r="A22" s="119"/>
      <c r="B22" s="12"/>
      <c r="C22" s="11"/>
      <c r="D22" s="11"/>
      <c r="E22" s="11"/>
      <c r="F22" s="11"/>
      <c r="G22" s="11"/>
      <c r="H22" s="11"/>
      <c r="I22" s="11"/>
      <c r="J22" s="18"/>
      <c r="K22" s="3"/>
    </row>
    <row r="23" spans="1:11" x14ac:dyDescent="0.3">
      <c r="A23" s="124"/>
      <c r="B23" s="14"/>
      <c r="C23" s="14"/>
      <c r="D23" s="14"/>
      <c r="E23" s="14"/>
      <c r="F23" s="14"/>
      <c r="G23" s="14"/>
      <c r="H23" s="14"/>
      <c r="I23" s="14"/>
      <c r="J23" s="16"/>
      <c r="K23" s="3"/>
    </row>
    <row r="24" spans="1:11" ht="15" x14ac:dyDescent="0.2">
      <c r="A24" s="164"/>
      <c r="B24" s="165"/>
      <c r="C24" s="165"/>
      <c r="D24" s="165"/>
      <c r="E24" s="165"/>
      <c r="F24" s="165"/>
      <c r="G24" s="165"/>
      <c r="H24" s="165"/>
      <c r="I24" s="165"/>
      <c r="J24" s="166"/>
      <c r="K24" s="3"/>
    </row>
    <row r="25" spans="1:11" ht="15" x14ac:dyDescent="0.2">
      <c r="A25" s="203" t="s">
        <v>13</v>
      </c>
      <c r="B25" s="204"/>
      <c r="C25" s="204"/>
      <c r="D25" s="204"/>
      <c r="E25" s="204"/>
      <c r="F25" s="204"/>
      <c r="G25" s="204"/>
      <c r="H25" s="204"/>
      <c r="I25" s="204"/>
      <c r="J25" s="205"/>
      <c r="K25" s="3"/>
    </row>
    <row r="26" spans="1:11" ht="15" x14ac:dyDescent="0.2">
      <c r="A26" s="188" t="s">
        <v>14</v>
      </c>
      <c r="B26" s="189"/>
      <c r="C26" s="189"/>
      <c r="D26" s="189"/>
      <c r="E26" s="189"/>
      <c r="F26" s="189"/>
      <c r="G26" s="189"/>
      <c r="H26" s="189"/>
      <c r="I26" s="189"/>
      <c r="J26" s="190"/>
    </row>
    <row r="27" spans="1:11" x14ac:dyDescent="0.3">
      <c r="A27" s="170">
        <v>43840</v>
      </c>
      <c r="B27" s="35"/>
      <c r="C27" s="35"/>
      <c r="D27" s="35"/>
      <c r="E27" s="35"/>
      <c r="F27" s="35"/>
      <c r="G27" s="35"/>
      <c r="H27" s="35"/>
      <c r="I27" s="35"/>
      <c r="J27" s="36"/>
    </row>
    <row r="28" spans="1:11" ht="39.75" x14ac:dyDescent="0.3">
      <c r="A28" s="177" t="s">
        <v>233</v>
      </c>
      <c r="B28" s="178"/>
      <c r="C28" s="178"/>
      <c r="D28" s="178"/>
      <c r="E28" s="178"/>
      <c r="F28" s="178"/>
      <c r="G28" s="178"/>
      <c r="H28" s="178"/>
      <c r="I28" s="178"/>
      <c r="J28" s="179"/>
      <c r="K28" s="169" t="s">
        <v>231</v>
      </c>
    </row>
    <row r="29" spans="1:11" x14ac:dyDescent="0.3">
      <c r="A29" s="180" t="s">
        <v>7</v>
      </c>
      <c r="B29" s="181"/>
      <c r="C29" s="181"/>
      <c r="D29" s="181"/>
      <c r="E29" s="181"/>
      <c r="F29" s="181"/>
      <c r="G29" s="181"/>
      <c r="H29" s="181"/>
      <c r="I29" s="181"/>
      <c r="J29" s="182"/>
    </row>
    <row r="30" spans="1:11" ht="52.5" x14ac:dyDescent="0.3">
      <c r="A30" s="177" t="s">
        <v>6</v>
      </c>
      <c r="B30" s="178"/>
      <c r="C30" s="178"/>
      <c r="D30" s="178"/>
      <c r="E30" s="178"/>
      <c r="F30" s="178"/>
      <c r="G30" s="178"/>
      <c r="H30" s="178"/>
      <c r="I30" s="178"/>
      <c r="J30" s="179"/>
      <c r="K30" s="169" t="s">
        <v>232</v>
      </c>
    </row>
    <row r="31" spans="1:11" x14ac:dyDescent="0.3">
      <c r="A31" s="161"/>
      <c r="B31" s="162"/>
      <c r="C31" s="162"/>
      <c r="D31" s="162"/>
      <c r="E31" s="162"/>
      <c r="F31" s="162"/>
      <c r="G31" s="162"/>
      <c r="H31" s="162"/>
      <c r="I31" s="162"/>
      <c r="J31" s="163"/>
      <c r="K31" s="169"/>
    </row>
    <row r="32" spans="1:11" x14ac:dyDescent="0.3">
      <c r="A32" s="180" t="s">
        <v>5</v>
      </c>
      <c r="B32" s="181"/>
      <c r="C32" s="181"/>
      <c r="D32" s="181"/>
      <c r="E32" s="181"/>
      <c r="F32" s="181"/>
      <c r="G32" s="181"/>
      <c r="H32" s="181"/>
      <c r="I32" s="181"/>
      <c r="J32" s="182"/>
    </row>
    <row r="33" spans="1:10" s="34" customFormat="1" x14ac:dyDescent="0.3">
      <c r="A33" s="15" t="s">
        <v>21</v>
      </c>
      <c r="B33" s="14"/>
      <c r="C33" s="35"/>
      <c r="D33" s="35"/>
      <c r="E33" s="35"/>
      <c r="F33" s="35"/>
      <c r="G33" s="35"/>
      <c r="H33" s="35"/>
      <c r="I33" s="35"/>
      <c r="J33" s="36"/>
    </row>
    <row r="34" spans="1:10" s="34" customFormat="1" ht="49.5" x14ac:dyDescent="0.3">
      <c r="A34" s="37"/>
      <c r="B34" s="186" t="s">
        <v>4</v>
      </c>
      <c r="C34" s="187"/>
      <c r="D34" s="28" t="s">
        <v>0</v>
      </c>
      <c r="E34" s="28" t="s">
        <v>2</v>
      </c>
      <c r="F34" s="28" t="s">
        <v>1</v>
      </c>
      <c r="G34" s="35"/>
      <c r="H34" s="35"/>
      <c r="I34" s="35"/>
      <c r="J34" s="36"/>
    </row>
    <row r="35" spans="1:10" s="34" customFormat="1" x14ac:dyDescent="0.3">
      <c r="A35" s="37"/>
      <c r="B35" s="171">
        <v>0</v>
      </c>
      <c r="C35" s="29">
        <v>100</v>
      </c>
      <c r="D35" s="173">
        <f>E35*F35</f>
        <v>460000</v>
      </c>
      <c r="E35" s="174">
        <v>46</v>
      </c>
      <c r="F35" s="175">
        <v>10000</v>
      </c>
      <c r="G35" s="35"/>
      <c r="H35" s="35"/>
      <c r="I35" s="35"/>
      <c r="J35" s="36"/>
    </row>
    <row r="36" spans="1:10" s="34" customFormat="1" x14ac:dyDescent="0.3">
      <c r="A36" s="37"/>
      <c r="B36" s="38">
        <v>101</v>
      </c>
      <c r="C36" s="29">
        <v>200</v>
      </c>
      <c r="D36" s="39">
        <f t="shared" ref="D36:D42" si="0">E36*F36</f>
        <v>580000</v>
      </c>
      <c r="E36" s="167">
        <v>58</v>
      </c>
      <c r="F36" s="168">
        <v>10000</v>
      </c>
      <c r="G36" s="35"/>
      <c r="H36" s="35"/>
      <c r="I36" s="35"/>
      <c r="J36" s="36"/>
    </row>
    <row r="37" spans="1:10" s="34" customFormat="1" x14ac:dyDescent="0.3">
      <c r="A37" s="37"/>
      <c r="B37" s="38">
        <v>201</v>
      </c>
      <c r="C37" s="172">
        <v>300</v>
      </c>
      <c r="D37" s="173">
        <f t="shared" si="0"/>
        <v>680000</v>
      </c>
      <c r="E37" s="174">
        <v>68</v>
      </c>
      <c r="F37" s="175">
        <v>10000</v>
      </c>
      <c r="G37" s="35"/>
      <c r="H37" s="35"/>
      <c r="I37" s="35"/>
      <c r="J37" s="36"/>
    </row>
    <row r="38" spans="1:10" s="34" customFormat="1" x14ac:dyDescent="0.3">
      <c r="A38" s="37"/>
      <c r="B38" s="171">
        <v>301</v>
      </c>
      <c r="C38" s="29">
        <v>500</v>
      </c>
      <c r="D38" s="173">
        <f>E38*F38</f>
        <v>972000</v>
      </c>
      <c r="E38" s="174">
        <v>81</v>
      </c>
      <c r="F38" s="175">
        <v>12000</v>
      </c>
      <c r="G38" s="35"/>
      <c r="H38" s="35"/>
      <c r="I38" s="35"/>
      <c r="J38" s="36"/>
    </row>
    <row r="39" spans="1:10" s="34" customFormat="1" x14ac:dyDescent="0.3">
      <c r="A39" s="37"/>
      <c r="B39" s="38">
        <v>501</v>
      </c>
      <c r="C39" s="29">
        <v>750</v>
      </c>
      <c r="D39" s="39">
        <f t="shared" si="0"/>
        <v>1164000</v>
      </c>
      <c r="E39" s="167">
        <v>97</v>
      </c>
      <c r="F39" s="168">
        <v>12000</v>
      </c>
      <c r="G39" s="35"/>
      <c r="H39" s="35"/>
      <c r="I39" s="35"/>
      <c r="J39" s="36"/>
    </row>
    <row r="40" spans="1:10" s="34" customFormat="1" x14ac:dyDescent="0.3">
      <c r="A40" s="37"/>
      <c r="B40" s="38">
        <v>751</v>
      </c>
      <c r="C40" s="172">
        <v>1000</v>
      </c>
      <c r="D40" s="173">
        <f t="shared" si="0"/>
        <v>1236000</v>
      </c>
      <c r="E40" s="174">
        <v>103</v>
      </c>
      <c r="F40" s="175">
        <v>12000</v>
      </c>
      <c r="G40" s="35"/>
      <c r="H40" s="35"/>
      <c r="I40" s="35"/>
      <c r="J40" s="36"/>
    </row>
    <row r="41" spans="1:10" s="34" customFormat="1" x14ac:dyDescent="0.3">
      <c r="A41" s="37"/>
      <c r="B41" s="171">
        <v>1001</v>
      </c>
      <c r="C41" s="29">
        <v>2500</v>
      </c>
      <c r="D41" s="173">
        <f t="shared" si="0"/>
        <v>1806000</v>
      </c>
      <c r="E41" s="174">
        <v>129</v>
      </c>
      <c r="F41" s="175">
        <v>14000</v>
      </c>
      <c r="G41" s="35"/>
      <c r="H41" s="35"/>
      <c r="I41" s="35"/>
      <c r="J41" s="36"/>
    </row>
    <row r="42" spans="1:10" x14ac:dyDescent="0.3">
      <c r="A42" s="37"/>
      <c r="B42" s="38">
        <v>2501</v>
      </c>
      <c r="C42" s="29">
        <v>5000</v>
      </c>
      <c r="D42" s="39">
        <f t="shared" si="0"/>
        <v>2268000</v>
      </c>
      <c r="E42" s="167">
        <v>162</v>
      </c>
      <c r="F42" s="168">
        <v>14000</v>
      </c>
      <c r="G42" s="35"/>
      <c r="H42" s="35"/>
      <c r="I42" s="35"/>
      <c r="J42" s="36"/>
    </row>
    <row r="43" spans="1:10" ht="16.5" customHeight="1" x14ac:dyDescent="0.3">
      <c r="A43" s="17"/>
      <c r="B43" s="11"/>
      <c r="C43" s="11"/>
      <c r="D43" s="11"/>
      <c r="E43" s="11"/>
      <c r="F43" s="11"/>
      <c r="G43" s="11"/>
      <c r="H43" s="11"/>
      <c r="I43" s="11"/>
      <c r="J43" s="18"/>
    </row>
    <row r="44" spans="1:10" x14ac:dyDescent="0.3">
      <c r="A44" s="180" t="s">
        <v>22</v>
      </c>
      <c r="B44" s="181"/>
      <c r="C44" s="181"/>
      <c r="D44" s="181"/>
      <c r="E44" s="181"/>
      <c r="F44" s="181"/>
      <c r="G44" s="181"/>
      <c r="H44" s="181"/>
      <c r="I44" s="181"/>
      <c r="J44" s="182"/>
    </row>
    <row r="45" spans="1:10" ht="66" customHeight="1" x14ac:dyDescent="0.3">
      <c r="A45" s="37"/>
      <c r="B45" s="186" t="s">
        <v>3</v>
      </c>
      <c r="C45" s="187"/>
      <c r="D45" s="28" t="s">
        <v>0</v>
      </c>
      <c r="E45" s="28" t="s">
        <v>2</v>
      </c>
      <c r="F45" s="28" t="s">
        <v>1</v>
      </c>
      <c r="G45" s="35"/>
      <c r="H45" s="35"/>
      <c r="I45" s="35"/>
      <c r="J45" s="36"/>
    </row>
    <row r="46" spans="1:10" x14ac:dyDescent="0.3">
      <c r="A46" s="37"/>
      <c r="B46" s="171">
        <v>0</v>
      </c>
      <c r="C46" s="29">
        <v>100</v>
      </c>
      <c r="D46" s="173">
        <f t="shared" ref="D46:D53" si="1">E46*F46</f>
        <v>450000</v>
      </c>
      <c r="E46" s="174">
        <v>45</v>
      </c>
      <c r="F46" s="175">
        <v>10000</v>
      </c>
      <c r="G46" s="35"/>
      <c r="H46" s="35"/>
      <c r="I46" s="35"/>
      <c r="J46" s="36"/>
    </row>
    <row r="47" spans="1:10" x14ac:dyDescent="0.3">
      <c r="A47" s="37"/>
      <c r="B47" s="38">
        <v>101</v>
      </c>
      <c r="C47" s="29">
        <v>200</v>
      </c>
      <c r="D47" s="39">
        <f t="shared" si="1"/>
        <v>520000</v>
      </c>
      <c r="E47" s="167">
        <v>52</v>
      </c>
      <c r="F47" s="168">
        <v>10000</v>
      </c>
      <c r="G47" s="35"/>
      <c r="H47" s="35"/>
      <c r="I47" s="35"/>
      <c r="J47" s="36"/>
    </row>
    <row r="48" spans="1:10" x14ac:dyDescent="0.3">
      <c r="A48" s="37"/>
      <c r="B48" s="38">
        <v>201</v>
      </c>
      <c r="C48" s="172">
        <v>300</v>
      </c>
      <c r="D48" s="173">
        <f t="shared" si="1"/>
        <v>600000</v>
      </c>
      <c r="E48" s="174">
        <v>60</v>
      </c>
      <c r="F48" s="175">
        <v>10000</v>
      </c>
      <c r="G48" s="35"/>
      <c r="H48" s="35"/>
      <c r="I48" s="35"/>
      <c r="J48" s="36"/>
    </row>
    <row r="49" spans="1:11" x14ac:dyDescent="0.3">
      <c r="A49" s="37"/>
      <c r="B49" s="171">
        <v>301</v>
      </c>
      <c r="C49" s="29">
        <v>500</v>
      </c>
      <c r="D49" s="173">
        <f t="shared" si="1"/>
        <v>888000</v>
      </c>
      <c r="E49" s="174">
        <v>74</v>
      </c>
      <c r="F49" s="175">
        <v>12000</v>
      </c>
      <c r="G49" s="35"/>
      <c r="H49" s="35"/>
      <c r="I49" s="35"/>
      <c r="J49" s="36"/>
    </row>
    <row r="50" spans="1:11" x14ac:dyDescent="0.3">
      <c r="A50" s="37"/>
      <c r="B50" s="38">
        <v>501</v>
      </c>
      <c r="C50" s="29">
        <v>750</v>
      </c>
      <c r="D50" s="39">
        <f t="shared" si="1"/>
        <v>1104000</v>
      </c>
      <c r="E50" s="167">
        <v>92</v>
      </c>
      <c r="F50" s="168">
        <v>12000</v>
      </c>
      <c r="G50" s="35"/>
      <c r="H50" s="35"/>
      <c r="I50" s="35"/>
      <c r="J50" s="36"/>
    </row>
    <row r="51" spans="1:11" x14ac:dyDescent="0.3">
      <c r="A51" s="37"/>
      <c r="B51" s="38">
        <v>751</v>
      </c>
      <c r="C51" s="172">
        <v>1000</v>
      </c>
      <c r="D51" s="173">
        <f t="shared" si="1"/>
        <v>1356000</v>
      </c>
      <c r="E51" s="174">
        <v>113</v>
      </c>
      <c r="F51" s="175">
        <v>12000</v>
      </c>
      <c r="G51" s="35"/>
      <c r="H51" s="35"/>
      <c r="I51" s="35"/>
      <c r="J51" s="36"/>
    </row>
    <row r="52" spans="1:11" x14ac:dyDescent="0.3">
      <c r="A52" s="37"/>
      <c r="B52" s="171">
        <v>1001</v>
      </c>
      <c r="C52" s="29">
        <v>2500</v>
      </c>
      <c r="D52" s="173">
        <f t="shared" si="1"/>
        <v>1848000</v>
      </c>
      <c r="E52" s="167">
        <v>132</v>
      </c>
      <c r="F52" s="175">
        <v>14000</v>
      </c>
      <c r="G52" s="35"/>
      <c r="H52" s="35"/>
      <c r="I52" s="35"/>
      <c r="J52" s="36"/>
    </row>
    <row r="53" spans="1:11" x14ac:dyDescent="0.3">
      <c r="A53" s="37"/>
      <c r="B53" s="38">
        <v>2501</v>
      </c>
      <c r="C53" s="29">
        <v>5000</v>
      </c>
      <c r="D53" s="39">
        <f t="shared" si="1"/>
        <v>2534000</v>
      </c>
      <c r="E53" s="167">
        <v>181</v>
      </c>
      <c r="F53" s="168">
        <v>14000</v>
      </c>
      <c r="G53" s="35"/>
      <c r="H53" s="35"/>
      <c r="I53" s="35"/>
      <c r="J53" s="36"/>
    </row>
    <row r="54" spans="1:11" x14ac:dyDescent="0.3">
      <c r="A54" s="37"/>
      <c r="B54" s="35"/>
      <c r="C54" s="14"/>
      <c r="D54" s="176"/>
      <c r="E54" s="35"/>
      <c r="F54" s="35"/>
      <c r="G54" s="35"/>
      <c r="H54" s="35"/>
      <c r="I54" s="35"/>
      <c r="J54" s="36"/>
    </row>
    <row r="55" spans="1:11" x14ac:dyDescent="0.3">
      <c r="A55" s="17" t="s">
        <v>237</v>
      </c>
      <c r="B55" s="11"/>
      <c r="C55" s="11"/>
      <c r="D55" s="11"/>
      <c r="E55" s="11"/>
      <c r="F55" s="11"/>
      <c r="G55" s="11"/>
      <c r="H55" s="11"/>
      <c r="I55" s="11"/>
      <c r="J55" s="18"/>
    </row>
    <row r="56" spans="1:11" ht="65.25" x14ac:dyDescent="0.3">
      <c r="A56" s="177" t="s">
        <v>235</v>
      </c>
      <c r="B56" s="178"/>
      <c r="C56" s="178"/>
      <c r="D56" s="178"/>
      <c r="E56" s="178"/>
      <c r="F56" s="178"/>
      <c r="G56" s="178"/>
      <c r="H56" s="178"/>
      <c r="I56" s="178"/>
      <c r="J56" s="179"/>
      <c r="K56" s="169" t="s">
        <v>234</v>
      </c>
    </row>
    <row r="57" spans="1:11" ht="65.25" x14ac:dyDescent="0.3">
      <c r="A57" s="183" t="s">
        <v>236</v>
      </c>
      <c r="B57" s="184"/>
      <c r="C57" s="184"/>
      <c r="D57" s="184"/>
      <c r="E57" s="184"/>
      <c r="F57" s="184"/>
      <c r="G57" s="184"/>
      <c r="H57" s="184"/>
      <c r="I57" s="184"/>
      <c r="J57" s="185"/>
      <c r="K57" s="169" t="s">
        <v>234</v>
      </c>
    </row>
    <row r="58" spans="1:11" x14ac:dyDescent="0.3">
      <c r="A58" s="161"/>
      <c r="B58" s="162"/>
      <c r="C58" s="162"/>
      <c r="D58" s="162"/>
      <c r="E58" s="162"/>
      <c r="F58" s="162"/>
      <c r="G58" s="162"/>
      <c r="H58" s="162"/>
      <c r="I58" s="162"/>
      <c r="J58" s="163"/>
    </row>
    <row r="59" spans="1:11" x14ac:dyDescent="0.3">
      <c r="A59" s="161"/>
      <c r="B59" s="162"/>
      <c r="C59" s="162"/>
      <c r="D59" s="162"/>
      <c r="E59" s="162"/>
      <c r="F59" s="162"/>
      <c r="G59" s="162"/>
      <c r="H59" s="162"/>
      <c r="I59" s="162"/>
      <c r="J59" s="163"/>
    </row>
    <row r="60" spans="1:11" ht="39.75" x14ac:dyDescent="0.3">
      <c r="A60" s="177" t="s">
        <v>238</v>
      </c>
      <c r="B60" s="178"/>
      <c r="C60" s="178"/>
      <c r="D60" s="178"/>
      <c r="E60" s="178"/>
      <c r="F60" s="178"/>
      <c r="G60" s="178"/>
      <c r="H60" s="178"/>
      <c r="I60" s="178"/>
      <c r="J60" s="179"/>
      <c r="K60" s="169" t="s">
        <v>231</v>
      </c>
    </row>
    <row r="61" spans="1:11" x14ac:dyDescent="0.3">
      <c r="A61" s="161"/>
      <c r="B61" s="162"/>
      <c r="C61" s="162"/>
      <c r="D61" s="162"/>
      <c r="E61" s="162"/>
      <c r="F61" s="162"/>
      <c r="G61" s="162"/>
      <c r="H61" s="162"/>
      <c r="I61" s="162"/>
      <c r="J61" s="163"/>
    </row>
    <row r="62" spans="1:11" x14ac:dyDescent="0.3">
      <c r="A62" s="161"/>
      <c r="B62" s="162"/>
      <c r="C62" s="162"/>
      <c r="D62" s="162"/>
      <c r="E62" s="162"/>
      <c r="F62" s="162"/>
      <c r="G62" s="162"/>
      <c r="H62" s="162"/>
      <c r="I62" s="162"/>
      <c r="J62" s="163"/>
    </row>
  </sheetData>
  <mergeCells count="16">
    <mergeCell ref="A26:J26"/>
    <mergeCell ref="A28:J28"/>
    <mergeCell ref="A29:J29"/>
    <mergeCell ref="A30:J30"/>
    <mergeCell ref="A3:J3"/>
    <mergeCell ref="A4:J4"/>
    <mergeCell ref="B12:D13"/>
    <mergeCell ref="B18:D19"/>
    <mergeCell ref="A25:J25"/>
    <mergeCell ref="A60:J60"/>
    <mergeCell ref="A32:J32"/>
    <mergeCell ref="A44:J44"/>
    <mergeCell ref="A56:J56"/>
    <mergeCell ref="A57:J57"/>
    <mergeCell ref="B34:C34"/>
    <mergeCell ref="B45:C45"/>
  </mergeCells>
  <hyperlinks>
    <hyperlink ref="A26:J26" r:id="rId1" display="Javaslat a könyvvizsgálói tevékenységért járó díjtétel-minimumok meghatározásához"/>
  </hyperlinks>
  <pageMargins left="0.74803149606299213" right="0.74803149606299213" top="0.98425196850393704" bottom="0.98425196850393704" header="0.51181102362204722" footer="0.51181102362204722"/>
  <pageSetup paperSize="9" scale="78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7"/>
  <sheetViews>
    <sheetView showGridLines="0" zoomScaleNormal="100" workbookViewId="0"/>
  </sheetViews>
  <sheetFormatPr defaultRowHeight="16.5" x14ac:dyDescent="0.3"/>
  <cols>
    <col min="1" max="1" width="9.21875" style="2" customWidth="1"/>
    <col min="2" max="2" width="18.21875" style="2" customWidth="1"/>
    <col min="3" max="3" width="55.77734375" style="2" customWidth="1"/>
    <col min="4" max="5" width="9.21875" style="2" customWidth="1"/>
    <col min="6" max="16384" width="8.88671875" style="1"/>
  </cols>
  <sheetData>
    <row r="1" spans="1:7" x14ac:dyDescent="0.3">
      <c r="A1" s="115" t="s">
        <v>168</v>
      </c>
      <c r="B1" s="116"/>
      <c r="C1" s="116"/>
      <c r="D1" s="116"/>
      <c r="E1" s="116"/>
    </row>
    <row r="2" spans="1:7" x14ac:dyDescent="0.3">
      <c r="A2" s="118"/>
      <c r="B2" s="11"/>
      <c r="C2" s="11"/>
      <c r="D2" s="11"/>
      <c r="E2" s="11"/>
      <c r="F2" s="3"/>
    </row>
    <row r="3" spans="1:7" ht="18" x14ac:dyDescent="0.25">
      <c r="A3" s="191" t="s">
        <v>191</v>
      </c>
      <c r="B3" s="192"/>
      <c r="C3" s="192"/>
      <c r="D3" s="192"/>
      <c r="E3" s="192"/>
      <c r="F3" s="3"/>
    </row>
    <row r="4" spans="1:7" x14ac:dyDescent="0.3">
      <c r="A4" s="194" t="s">
        <v>161</v>
      </c>
      <c r="B4" s="195"/>
      <c r="C4" s="195"/>
      <c r="D4" s="195"/>
      <c r="E4" s="195"/>
      <c r="F4" s="3"/>
    </row>
    <row r="5" spans="1:7" x14ac:dyDescent="0.3">
      <c r="A5" s="13" t="s">
        <v>9</v>
      </c>
      <c r="B5" s="13">
        <f>Alapa!$C$17</f>
        <v>0</v>
      </c>
      <c r="C5" s="19"/>
      <c r="D5" s="19"/>
      <c r="E5" s="20"/>
      <c r="F5" s="3"/>
    </row>
    <row r="6" spans="1:7" ht="17.25" thickBot="1" x14ac:dyDescent="0.35">
      <c r="A6" s="13" t="s">
        <v>8</v>
      </c>
      <c r="B6" s="21">
        <f>Alapa!$C$12</f>
        <v>0</v>
      </c>
      <c r="C6" s="19"/>
      <c r="D6" s="19"/>
      <c r="E6" s="20"/>
      <c r="F6" s="3"/>
    </row>
    <row r="7" spans="1:7" ht="17.25" thickBot="1" x14ac:dyDescent="0.35">
      <c r="A7" s="13" t="s">
        <v>10</v>
      </c>
      <c r="B7" s="10"/>
      <c r="C7" s="19"/>
      <c r="D7" s="19"/>
      <c r="E7" s="20"/>
      <c r="F7" s="22" t="s">
        <v>11</v>
      </c>
      <c r="G7" s="30">
        <v>2</v>
      </c>
    </row>
    <row r="8" spans="1:7" x14ac:dyDescent="0.3">
      <c r="A8" s="13" t="s">
        <v>11</v>
      </c>
      <c r="B8" s="13" t="e">
        <f>VLOOKUP(G7,Alapa!$G$2:$H$22,2)</f>
        <v>#N/A</v>
      </c>
      <c r="C8" s="19"/>
      <c r="D8" s="19"/>
      <c r="E8" s="20"/>
      <c r="F8" s="3"/>
    </row>
    <row r="9" spans="1:7" x14ac:dyDescent="0.3">
      <c r="A9" s="13" t="s">
        <v>12</v>
      </c>
      <c r="B9" s="13" t="str">
        <f>IF(Alapa!$N$2=0," ",Alapa!$N$2)</f>
        <v xml:space="preserve"> </v>
      </c>
      <c r="C9" s="19"/>
      <c r="D9" s="19"/>
      <c r="E9" s="20"/>
      <c r="F9" s="3"/>
    </row>
    <row r="10" spans="1:7" ht="22.5" customHeight="1" x14ac:dyDescent="0.3">
      <c r="A10" s="119"/>
      <c r="B10" s="9"/>
      <c r="C10" s="63"/>
      <c r="D10" s="63"/>
      <c r="E10" s="63"/>
      <c r="F10" s="3"/>
    </row>
    <row r="11" spans="1:7" ht="22.5" customHeight="1" thickBot="1" x14ac:dyDescent="0.35">
      <c r="A11" s="119" t="s">
        <v>230</v>
      </c>
      <c r="B11" s="12"/>
      <c r="C11" s="11"/>
      <c r="D11" s="11"/>
      <c r="E11" s="11"/>
      <c r="F11" s="3"/>
    </row>
    <row r="12" spans="1:7" ht="30" customHeight="1" thickBot="1" x14ac:dyDescent="0.25">
      <c r="A12" s="155" t="s">
        <v>229</v>
      </c>
      <c r="B12" s="156" t="s">
        <v>169</v>
      </c>
      <c r="C12" s="156" t="s">
        <v>170</v>
      </c>
      <c r="D12" s="156" t="s">
        <v>171</v>
      </c>
      <c r="E12" s="156" t="s">
        <v>172</v>
      </c>
    </row>
    <row r="13" spans="1:7" ht="25.5" x14ac:dyDescent="0.2">
      <c r="A13" s="157">
        <f>COUNT(A$12:$A12)+1</f>
        <v>1</v>
      </c>
      <c r="B13" s="139" t="s">
        <v>173</v>
      </c>
      <c r="C13" s="129" t="s">
        <v>174</v>
      </c>
      <c r="D13" s="130">
        <v>1</v>
      </c>
      <c r="E13" s="146">
        <v>0.5</v>
      </c>
    </row>
    <row r="14" spans="1:7" ht="25.5" x14ac:dyDescent="0.2">
      <c r="A14" s="158">
        <f>COUNT(A$12:$A13)+1</f>
        <v>2</v>
      </c>
      <c r="B14" s="140" t="s">
        <v>175</v>
      </c>
      <c r="C14" s="131" t="s">
        <v>176</v>
      </c>
      <c r="D14" s="132">
        <v>2</v>
      </c>
      <c r="E14" s="147">
        <v>1</v>
      </c>
    </row>
    <row r="15" spans="1:7" ht="17.25" customHeight="1" x14ac:dyDescent="0.2">
      <c r="A15" s="158">
        <f>COUNT(A$12:$A14)+1</f>
        <v>3</v>
      </c>
      <c r="B15" s="142" t="s">
        <v>177</v>
      </c>
      <c r="C15" s="143"/>
      <c r="D15" s="144"/>
      <c r="E15" s="148"/>
    </row>
    <row r="16" spans="1:7" ht="25.5" x14ac:dyDescent="0.2">
      <c r="A16" s="158">
        <f>COUNT(A$12:$A15)+1</f>
        <v>4</v>
      </c>
      <c r="B16" s="140" t="s">
        <v>178</v>
      </c>
      <c r="C16" s="133" t="s">
        <v>192</v>
      </c>
      <c r="D16" s="132">
        <v>6</v>
      </c>
      <c r="E16" s="147">
        <v>2</v>
      </c>
    </row>
    <row r="17" spans="1:5" ht="13.5" x14ac:dyDescent="0.2">
      <c r="A17" s="158">
        <f>COUNT(A$12:$A16)+1</f>
        <v>5</v>
      </c>
      <c r="B17" s="140"/>
      <c r="C17" s="133" t="s">
        <v>193</v>
      </c>
      <c r="D17" s="132"/>
      <c r="E17" s="147"/>
    </row>
    <row r="18" spans="1:5" ht="13.5" x14ac:dyDescent="0.2">
      <c r="A18" s="158">
        <f>COUNT(A$12:$A17)+1</f>
        <v>6</v>
      </c>
      <c r="B18" s="140"/>
      <c r="C18" s="133" t="s">
        <v>194</v>
      </c>
      <c r="D18" s="132"/>
      <c r="E18" s="147"/>
    </row>
    <row r="19" spans="1:5" ht="13.5" x14ac:dyDescent="0.2">
      <c r="A19" s="158">
        <f>COUNT(A$12:$A18)+1</f>
        <v>7</v>
      </c>
      <c r="B19" s="140"/>
      <c r="C19" s="133" t="s">
        <v>195</v>
      </c>
      <c r="D19" s="132"/>
      <c r="E19" s="147"/>
    </row>
    <row r="20" spans="1:5" ht="13.5" x14ac:dyDescent="0.2">
      <c r="A20" s="158">
        <f>COUNT(A$12:$A19)+1</f>
        <v>8</v>
      </c>
      <c r="B20" s="140"/>
      <c r="C20" s="133" t="s">
        <v>196</v>
      </c>
      <c r="D20" s="132"/>
      <c r="E20" s="147"/>
    </row>
    <row r="21" spans="1:5" ht="13.5" x14ac:dyDescent="0.2">
      <c r="A21" s="158">
        <f>COUNT(A$12:$A20)+1</f>
        <v>9</v>
      </c>
      <c r="B21" s="140"/>
      <c r="C21" s="133" t="s">
        <v>197</v>
      </c>
      <c r="D21" s="132"/>
      <c r="E21" s="147"/>
    </row>
    <row r="22" spans="1:5" ht="13.5" x14ac:dyDescent="0.2">
      <c r="A22" s="158">
        <f>COUNT(A$12:$A21)+1</f>
        <v>10</v>
      </c>
      <c r="B22" s="140"/>
      <c r="C22" s="133" t="s">
        <v>198</v>
      </c>
      <c r="D22" s="132"/>
      <c r="E22" s="147"/>
    </row>
    <row r="23" spans="1:5" ht="38.25" x14ac:dyDescent="0.2">
      <c r="A23" s="158">
        <f>COUNT(A$12:$A22)+1</f>
        <v>11</v>
      </c>
      <c r="B23" s="140" t="s">
        <v>179</v>
      </c>
      <c r="C23" s="134" t="s">
        <v>199</v>
      </c>
      <c r="D23" s="132">
        <v>3</v>
      </c>
      <c r="E23" s="147">
        <v>2</v>
      </c>
    </row>
    <row r="24" spans="1:5" ht="13.5" x14ac:dyDescent="0.2">
      <c r="A24" s="158">
        <f>COUNT(A$12:$A23)+1</f>
        <v>12</v>
      </c>
      <c r="B24" s="140"/>
      <c r="C24" s="134" t="s">
        <v>200</v>
      </c>
      <c r="D24" s="132"/>
      <c r="E24" s="147"/>
    </row>
    <row r="25" spans="1:5" ht="51.75" x14ac:dyDescent="0.2">
      <c r="A25" s="158">
        <f>COUNT(A$12:$A24)+1</f>
        <v>13</v>
      </c>
      <c r="B25" s="160" t="s">
        <v>180</v>
      </c>
      <c r="C25" s="134" t="s">
        <v>201</v>
      </c>
      <c r="D25" s="132">
        <v>64</v>
      </c>
      <c r="E25" s="147">
        <v>48</v>
      </c>
    </row>
    <row r="26" spans="1:5" ht="51" x14ac:dyDescent="0.2">
      <c r="A26" s="158">
        <f>COUNT(A$12:$A25)+1</f>
        <v>14</v>
      </c>
      <c r="B26" s="140" t="s">
        <v>181</v>
      </c>
      <c r="C26" s="134" t="s">
        <v>202</v>
      </c>
      <c r="D26" s="132"/>
      <c r="E26" s="147"/>
    </row>
    <row r="27" spans="1:5" ht="39" x14ac:dyDescent="0.2">
      <c r="A27" s="158">
        <f>COUNT(A$12:$A26)+1</f>
        <v>15</v>
      </c>
      <c r="B27" s="140"/>
      <c r="C27" s="134" t="s">
        <v>203</v>
      </c>
      <c r="D27" s="132"/>
      <c r="E27" s="147"/>
    </row>
    <row r="28" spans="1:5" ht="13.5" x14ac:dyDescent="0.2">
      <c r="A28" s="158">
        <f>COUNT(A$12:$A27)+1</f>
        <v>16</v>
      </c>
      <c r="B28" s="140"/>
      <c r="C28" s="134" t="s">
        <v>204</v>
      </c>
      <c r="D28" s="132"/>
      <c r="E28" s="147"/>
    </row>
    <row r="29" spans="1:5" ht="26.25" x14ac:dyDescent="0.2">
      <c r="A29" s="158">
        <f>COUNT(A$12:$A28)+1</f>
        <v>17</v>
      </c>
      <c r="B29" s="141"/>
      <c r="C29" s="134" t="s">
        <v>205</v>
      </c>
      <c r="D29" s="145"/>
      <c r="E29" s="149"/>
    </row>
    <row r="30" spans="1:5" ht="15.75" x14ac:dyDescent="0.2">
      <c r="A30" s="158">
        <f>COUNT(A$12:$A29)+1</f>
        <v>18</v>
      </c>
      <c r="B30" s="141"/>
      <c r="C30" s="134" t="s">
        <v>206</v>
      </c>
      <c r="D30" s="145"/>
      <c r="E30" s="149"/>
    </row>
    <row r="31" spans="1:5" ht="26.25" x14ac:dyDescent="0.2">
      <c r="A31" s="158">
        <f>COUNT(A$12:$A30)+1</f>
        <v>19</v>
      </c>
      <c r="B31" s="141"/>
      <c r="C31" s="134" t="s">
        <v>207</v>
      </c>
      <c r="D31" s="145"/>
      <c r="E31" s="149"/>
    </row>
    <row r="32" spans="1:5" ht="26.25" x14ac:dyDescent="0.2">
      <c r="A32" s="158">
        <f>COUNT(A$12:$A31)+1</f>
        <v>20</v>
      </c>
      <c r="B32" s="141"/>
      <c r="C32" s="134" t="s">
        <v>208</v>
      </c>
      <c r="D32" s="145"/>
      <c r="E32" s="149"/>
    </row>
    <row r="33" spans="1:5" ht="39" x14ac:dyDescent="0.2">
      <c r="A33" s="158">
        <f>COUNT(A$12:$A32)+1</f>
        <v>21</v>
      </c>
      <c r="B33" s="140" t="s">
        <v>182</v>
      </c>
      <c r="C33" s="134" t="s">
        <v>209</v>
      </c>
      <c r="D33" s="132">
        <v>12</v>
      </c>
      <c r="E33" s="147">
        <v>6</v>
      </c>
    </row>
    <row r="34" spans="1:5" ht="13.5" x14ac:dyDescent="0.2">
      <c r="A34" s="158">
        <f>COUNT(A$12:$A33)+1</f>
        <v>22</v>
      </c>
      <c r="B34" s="140" t="s">
        <v>183</v>
      </c>
      <c r="C34" s="134" t="s">
        <v>210</v>
      </c>
      <c r="D34" s="132"/>
      <c r="E34" s="147"/>
    </row>
    <row r="35" spans="1:5" ht="15.75" x14ac:dyDescent="0.2">
      <c r="A35" s="158">
        <f>COUNT(A$12:$A34)+1</f>
        <v>23</v>
      </c>
      <c r="B35" s="141"/>
      <c r="C35" s="134" t="s">
        <v>211</v>
      </c>
      <c r="D35" s="132"/>
      <c r="E35" s="147"/>
    </row>
    <row r="36" spans="1:5" ht="17.25" customHeight="1" x14ac:dyDescent="0.2">
      <c r="A36" s="158">
        <f>COUNT(A$12:$A35)+1</f>
        <v>24</v>
      </c>
      <c r="B36" s="142" t="s">
        <v>184</v>
      </c>
      <c r="C36" s="143"/>
      <c r="D36" s="144"/>
      <c r="E36" s="148"/>
    </row>
    <row r="37" spans="1:5" ht="25.5" x14ac:dyDescent="0.2">
      <c r="A37" s="158">
        <f>COUNT(A$12:$A36)+1</f>
        <v>25</v>
      </c>
      <c r="B37" s="160" t="s">
        <v>185</v>
      </c>
      <c r="C37" s="134" t="s">
        <v>212</v>
      </c>
      <c r="D37" s="132">
        <v>8</v>
      </c>
      <c r="E37" s="147">
        <v>8</v>
      </c>
    </row>
    <row r="38" spans="1:5" ht="26.25" x14ac:dyDescent="0.2">
      <c r="A38" s="158">
        <f>COUNT(A$12:$A37)+1</f>
        <v>26</v>
      </c>
      <c r="B38" s="140"/>
      <c r="C38" s="134" t="s">
        <v>213</v>
      </c>
      <c r="D38" s="132">
        <v>64</v>
      </c>
      <c r="E38" s="147">
        <v>64</v>
      </c>
    </row>
    <row r="39" spans="1:5" ht="26.25" x14ac:dyDescent="0.2">
      <c r="A39" s="158">
        <f>COUNT(A$12:$A38)+1</f>
        <v>27</v>
      </c>
      <c r="B39" s="140"/>
      <c r="C39" s="134" t="s">
        <v>214</v>
      </c>
      <c r="D39" s="135"/>
      <c r="E39" s="150"/>
    </row>
    <row r="40" spans="1:5" ht="38.25" x14ac:dyDescent="0.2">
      <c r="A40" s="158">
        <f>COUNT(A$12:$A39)+1</f>
        <v>28</v>
      </c>
      <c r="B40" s="140" t="s">
        <v>186</v>
      </c>
      <c r="C40" s="134" t="s">
        <v>215</v>
      </c>
      <c r="D40" s="135"/>
      <c r="E40" s="150"/>
    </row>
    <row r="41" spans="1:5" ht="39" x14ac:dyDescent="0.2">
      <c r="A41" s="158">
        <f>COUNT(A$12:$A40)+1</f>
        <v>29</v>
      </c>
      <c r="B41" s="140" t="s">
        <v>187</v>
      </c>
      <c r="C41" s="134" t="s">
        <v>216</v>
      </c>
      <c r="D41" s="132">
        <v>8</v>
      </c>
      <c r="E41" s="147">
        <v>8</v>
      </c>
    </row>
    <row r="42" spans="1:5" ht="13.5" x14ac:dyDescent="0.2">
      <c r="A42" s="158">
        <f>COUNT(A$12:$A41)+1</f>
        <v>30</v>
      </c>
      <c r="B42" s="140"/>
      <c r="C42" s="134" t="s">
        <v>217</v>
      </c>
      <c r="D42" s="132"/>
      <c r="E42" s="147"/>
    </row>
    <row r="43" spans="1:5" ht="63.75" x14ac:dyDescent="0.2">
      <c r="A43" s="158">
        <f>COUNT(A$12:$A42)+1</f>
        <v>31</v>
      </c>
      <c r="B43" s="140" t="s">
        <v>188</v>
      </c>
      <c r="C43" s="134"/>
      <c r="D43" s="132">
        <v>11</v>
      </c>
      <c r="E43" s="147">
        <v>11</v>
      </c>
    </row>
    <row r="44" spans="1:5" ht="13.5" x14ac:dyDescent="0.2">
      <c r="A44" s="158">
        <f>COUNT(A$12:$A43)+1</f>
        <v>32</v>
      </c>
      <c r="B44" s="140"/>
      <c r="C44" s="134" t="s">
        <v>218</v>
      </c>
      <c r="D44" s="132"/>
      <c r="E44" s="147"/>
    </row>
    <row r="45" spans="1:5" ht="13.5" x14ac:dyDescent="0.2">
      <c r="A45" s="158">
        <f>COUNT(A$12:$A44)+1</f>
        <v>33</v>
      </c>
      <c r="B45" s="140"/>
      <c r="C45" s="134" t="s">
        <v>219</v>
      </c>
      <c r="D45" s="132"/>
      <c r="E45" s="147"/>
    </row>
    <row r="46" spans="1:5" ht="13.5" x14ac:dyDescent="0.2">
      <c r="A46" s="158">
        <f>COUNT(A$12:$A45)+1</f>
        <v>34</v>
      </c>
      <c r="B46" s="140"/>
      <c r="C46" s="134" t="s">
        <v>220</v>
      </c>
      <c r="D46" s="132"/>
      <c r="E46" s="147"/>
    </row>
    <row r="47" spans="1:5" ht="26.25" x14ac:dyDescent="0.2">
      <c r="A47" s="158">
        <f>COUNT(A$12:$A46)+1</f>
        <v>35</v>
      </c>
      <c r="B47" s="140"/>
      <c r="C47" s="134" t="s">
        <v>221</v>
      </c>
      <c r="D47" s="132"/>
      <c r="E47" s="147"/>
    </row>
    <row r="48" spans="1:5" ht="13.5" x14ac:dyDescent="0.2">
      <c r="A48" s="158">
        <f>COUNT(A$12:$A47)+1</f>
        <v>36</v>
      </c>
      <c r="B48" s="140"/>
      <c r="C48" s="134" t="s">
        <v>222</v>
      </c>
      <c r="D48" s="132"/>
      <c r="E48" s="147"/>
    </row>
    <row r="49" spans="1:5" ht="13.5" x14ac:dyDescent="0.2">
      <c r="A49" s="158">
        <f>COUNT(A$12:$A48)+1</f>
        <v>37</v>
      </c>
      <c r="B49" s="140"/>
      <c r="C49" s="134" t="s">
        <v>223</v>
      </c>
      <c r="D49" s="132"/>
      <c r="E49" s="147"/>
    </row>
    <row r="50" spans="1:5" ht="13.5" x14ac:dyDescent="0.2">
      <c r="A50" s="158">
        <f>COUNT(A$12:$A49)+1</f>
        <v>38</v>
      </c>
      <c r="B50" s="140"/>
      <c r="C50" s="134" t="s">
        <v>224</v>
      </c>
      <c r="D50" s="132"/>
      <c r="E50" s="147"/>
    </row>
    <row r="51" spans="1:5" ht="16.5" customHeight="1" x14ac:dyDescent="0.2">
      <c r="A51" s="158">
        <f>COUNT(A$12:$A50)+1</f>
        <v>39</v>
      </c>
      <c r="B51" s="140"/>
      <c r="C51" s="134" t="s">
        <v>225</v>
      </c>
      <c r="D51" s="132"/>
      <c r="E51" s="147"/>
    </row>
    <row r="52" spans="1:5" ht="13.5" x14ac:dyDescent="0.2">
      <c r="A52" s="158">
        <f>COUNT(A$12:$A51)+1</f>
        <v>40</v>
      </c>
      <c r="B52" s="140"/>
      <c r="C52" s="134" t="s">
        <v>226</v>
      </c>
      <c r="D52" s="132"/>
      <c r="E52" s="147"/>
    </row>
    <row r="53" spans="1:5" ht="25.5" x14ac:dyDescent="0.2">
      <c r="A53" s="158">
        <f>COUNT(A$12:$A52)+1</f>
        <v>41</v>
      </c>
      <c r="B53" s="140" t="s">
        <v>189</v>
      </c>
      <c r="C53" s="134" t="s">
        <v>227</v>
      </c>
      <c r="D53" s="132">
        <v>3</v>
      </c>
      <c r="E53" s="147">
        <v>3</v>
      </c>
    </row>
    <row r="54" spans="1:5" ht="13.5" x14ac:dyDescent="0.2">
      <c r="A54" s="158">
        <f>COUNT(A$12:$A53)+1</f>
        <v>42</v>
      </c>
      <c r="B54" s="140"/>
      <c r="C54" s="134" t="s">
        <v>228</v>
      </c>
      <c r="D54" s="132"/>
      <c r="E54" s="147"/>
    </row>
    <row r="55" spans="1:5" thickBot="1" x14ac:dyDescent="0.25">
      <c r="A55" s="159">
        <f>COUNT(A$12:$A54)+1</f>
        <v>43</v>
      </c>
      <c r="B55" s="151" t="s">
        <v>190</v>
      </c>
      <c r="C55" s="152"/>
      <c r="D55" s="153">
        <f>SUM(D13:D54)</f>
        <v>182</v>
      </c>
      <c r="E55" s="154">
        <f>SUM(E13:E54)</f>
        <v>153.5</v>
      </c>
    </row>
    <row r="56" spans="1:5" ht="15.75" x14ac:dyDescent="0.25">
      <c r="A56" s="136"/>
      <c r="B56" s="137"/>
      <c r="C56" s="137"/>
      <c r="D56" s="137"/>
      <c r="E56"/>
    </row>
    <row r="57" spans="1:5" ht="15.75" x14ac:dyDescent="0.25">
      <c r="A57" s="138"/>
      <c r="B57" s="137"/>
      <c r="C57" s="137"/>
      <c r="D57" s="137"/>
      <c r="E57"/>
    </row>
  </sheetData>
  <mergeCells count="2">
    <mergeCell ref="A3:E3"/>
    <mergeCell ref="A4:E4"/>
  </mergeCells>
  <pageMargins left="0.74803149606299213" right="0.74803149606299213" top="0.98425196850393704" bottom="0.98425196850393704" header="0.51181102362204722" footer="0.51181102362204722"/>
  <pageSetup paperSize="9" scale="7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9"/>
  <sheetViews>
    <sheetView showGridLines="0" zoomScaleNormal="100" zoomScaleSheetLayoutView="85" workbookViewId="0"/>
  </sheetViews>
  <sheetFormatPr defaultRowHeight="16.5" x14ac:dyDescent="0.3"/>
  <cols>
    <col min="1" max="8" width="3.33203125" style="68" customWidth="1"/>
    <col min="9" max="9" width="25.109375" style="68" customWidth="1"/>
    <col min="10" max="17" width="5.21875" style="68" customWidth="1"/>
    <col min="18" max="18" width="8.5546875" style="68" bestFit="1" customWidth="1"/>
    <col min="19" max="19" width="7.44140625" style="68" customWidth="1"/>
    <col min="20" max="20" width="7.21875" style="68" bestFit="1" customWidth="1"/>
    <col min="21" max="21" width="9.88671875" style="68" customWidth="1"/>
    <col min="22" max="16384" width="8.88671875" style="68"/>
  </cols>
  <sheetData>
    <row r="1" spans="1:22" ht="18" customHeight="1" x14ac:dyDescent="0.3">
      <c r="A1" s="64" t="s">
        <v>166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6"/>
      <c r="V1" s="67"/>
    </row>
    <row r="2" spans="1:22" ht="17.25" thickBot="1" x14ac:dyDescent="0.35">
      <c r="A2" s="206" t="s">
        <v>167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66"/>
      <c r="V2" s="67"/>
    </row>
    <row r="3" spans="1:22" ht="17.25" thickBot="1" x14ac:dyDescent="0.35">
      <c r="A3" s="69" t="str">
        <f>CONCATENATE("Ügyfél:   ",Alapa!$C$17)</f>
        <v xml:space="preserve">Ügyfél:   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1"/>
      <c r="N3" s="69" t="s">
        <v>10</v>
      </c>
      <c r="O3" s="70"/>
      <c r="P3" s="72">
        <f>Alapa!$C$13</f>
        <v>0</v>
      </c>
      <c r="Q3" s="70"/>
      <c r="R3" s="70"/>
      <c r="S3" s="70"/>
      <c r="T3" s="71"/>
      <c r="U3" s="66"/>
      <c r="V3" s="67"/>
    </row>
    <row r="4" spans="1:22" ht="17.25" thickBot="1" x14ac:dyDescent="0.35">
      <c r="A4" s="69" t="str">
        <f>CONCATENATE("Fordulónap: ",Alapa!$C$12)</f>
        <v xml:space="preserve">Fordulónap: 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1"/>
      <c r="N4" s="69" t="s">
        <v>11</v>
      </c>
      <c r="O4" s="70"/>
      <c r="P4" s="72" t="e">
        <f xml:space="preserve"> VLOOKUP(V4,Alapa!$G$2:$H$22,2)</f>
        <v>#N/A</v>
      </c>
      <c r="Q4" s="70"/>
      <c r="R4" s="70"/>
      <c r="S4" s="70"/>
      <c r="T4" s="71"/>
      <c r="U4" s="73" t="s">
        <v>11</v>
      </c>
      <c r="V4" s="114">
        <v>1</v>
      </c>
    </row>
    <row r="5" spans="1:22" ht="17.25" thickBot="1" x14ac:dyDescent="0.3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9" t="s">
        <v>12</v>
      </c>
      <c r="O5" s="70"/>
      <c r="P5" s="72" t="str">
        <f>IF(Alapa!$N$2=0," ",Alapa!$N$2)</f>
        <v xml:space="preserve"> </v>
      </c>
      <c r="Q5" s="70"/>
      <c r="R5" s="70"/>
      <c r="S5" s="70"/>
      <c r="T5" s="71"/>
      <c r="U5" s="66"/>
      <c r="V5" s="67"/>
    </row>
    <row r="6" spans="1:22" x14ac:dyDescent="0.3">
      <c r="A6" s="125" t="s">
        <v>33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6"/>
      <c r="V6" s="67"/>
    </row>
    <row r="7" spans="1:22" ht="33.75" thickBot="1" x14ac:dyDescent="0.35">
      <c r="A7" s="74" t="s">
        <v>34</v>
      </c>
      <c r="B7" s="75"/>
      <c r="C7" s="75"/>
      <c r="D7" s="75"/>
      <c r="E7" s="75"/>
      <c r="F7" s="75"/>
      <c r="G7" s="75"/>
      <c r="H7" s="75"/>
      <c r="I7" s="75"/>
      <c r="J7" s="75"/>
      <c r="K7" s="76" t="s">
        <v>35</v>
      </c>
      <c r="L7" s="76" t="s">
        <v>36</v>
      </c>
      <c r="M7" s="76" t="s">
        <v>37</v>
      </c>
      <c r="N7" s="76" t="s">
        <v>38</v>
      </c>
      <c r="O7" s="76" t="s">
        <v>39</v>
      </c>
      <c r="P7" s="76" t="s">
        <v>40</v>
      </c>
      <c r="Q7" s="76" t="s">
        <v>41</v>
      </c>
      <c r="R7" s="76" t="s">
        <v>42</v>
      </c>
      <c r="S7" s="76" t="s">
        <v>43</v>
      </c>
      <c r="T7" s="76" t="s">
        <v>44</v>
      </c>
      <c r="U7" s="66"/>
      <c r="V7" s="67"/>
    </row>
    <row r="8" spans="1:22" ht="17.25" thickBot="1" x14ac:dyDescent="0.35">
      <c r="A8" s="77" t="s">
        <v>45</v>
      </c>
      <c r="B8" s="78"/>
      <c r="C8" s="79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</row>
    <row r="9" spans="1:22" ht="17.25" thickBot="1" x14ac:dyDescent="0.35">
      <c r="A9" s="78"/>
      <c r="B9" s="77" t="s">
        <v>45</v>
      </c>
      <c r="C9" s="78" t="s">
        <v>46</v>
      </c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</row>
    <row r="10" spans="1:22" ht="17.25" thickBot="1" x14ac:dyDescent="0.35">
      <c r="A10" s="78"/>
      <c r="B10" s="78"/>
      <c r="C10" s="77" t="s">
        <v>45</v>
      </c>
      <c r="D10" s="78" t="s">
        <v>47</v>
      </c>
      <c r="E10" s="78"/>
      <c r="F10" s="78"/>
      <c r="G10" s="78"/>
      <c r="H10" s="78"/>
      <c r="I10" s="78"/>
      <c r="J10" s="78"/>
      <c r="K10" s="80">
        <f t="shared" ref="K10:T10" si="0">SUM(K11:K17)</f>
        <v>21</v>
      </c>
      <c r="L10" s="80">
        <f t="shared" si="0"/>
        <v>0</v>
      </c>
      <c r="M10" s="80">
        <f t="shared" si="0"/>
        <v>0</v>
      </c>
      <c r="N10" s="80">
        <f t="shared" si="0"/>
        <v>0</v>
      </c>
      <c r="O10" s="80">
        <f t="shared" si="0"/>
        <v>0</v>
      </c>
      <c r="P10" s="80">
        <f t="shared" si="0"/>
        <v>0</v>
      </c>
      <c r="Q10" s="80">
        <f t="shared" si="0"/>
        <v>0</v>
      </c>
      <c r="R10" s="80">
        <f t="shared" si="0"/>
        <v>21</v>
      </c>
      <c r="S10" s="80">
        <f t="shared" si="0"/>
        <v>0</v>
      </c>
      <c r="T10" s="80">
        <f t="shared" si="0"/>
        <v>21</v>
      </c>
    </row>
    <row r="11" spans="1:22" ht="18" hidden="1" thickTop="1" thickBot="1" x14ac:dyDescent="0.35">
      <c r="A11" s="78"/>
      <c r="B11" s="78"/>
      <c r="C11" s="79"/>
      <c r="D11" s="81" t="s">
        <v>48</v>
      </c>
      <c r="E11" s="79" t="s">
        <v>49</v>
      </c>
      <c r="F11" s="78"/>
      <c r="G11" s="78"/>
      <c r="H11" s="78"/>
      <c r="I11" s="78"/>
      <c r="J11" s="78"/>
      <c r="K11" s="82">
        <v>3</v>
      </c>
      <c r="L11" s="82"/>
      <c r="M11" s="82"/>
      <c r="N11" s="82"/>
      <c r="O11" s="82"/>
      <c r="P11" s="82"/>
      <c r="Q11" s="82"/>
      <c r="R11" s="82">
        <f t="shared" ref="R11:R17" si="1">SUM(K11:Q11)</f>
        <v>3</v>
      </c>
      <c r="S11" s="82">
        <f t="shared" ref="S11:S17" si="2">Q11</f>
        <v>0</v>
      </c>
      <c r="T11" s="82">
        <f>R11-S11</f>
        <v>3</v>
      </c>
    </row>
    <row r="12" spans="1:22" ht="18" hidden="1" thickTop="1" thickBot="1" x14ac:dyDescent="0.35">
      <c r="A12" s="78"/>
      <c r="B12" s="78"/>
      <c r="C12" s="79"/>
      <c r="D12" s="81" t="s">
        <v>48</v>
      </c>
      <c r="E12" s="79" t="s">
        <v>50</v>
      </c>
      <c r="F12" s="78"/>
      <c r="G12" s="78"/>
      <c r="H12" s="78"/>
      <c r="I12" s="78"/>
      <c r="J12" s="78"/>
      <c r="K12" s="82">
        <v>3</v>
      </c>
      <c r="L12" s="82"/>
      <c r="M12" s="82"/>
      <c r="N12" s="82"/>
      <c r="O12" s="82"/>
      <c r="P12" s="82"/>
      <c r="Q12" s="82"/>
      <c r="R12" s="82">
        <f t="shared" si="1"/>
        <v>3</v>
      </c>
      <c r="S12" s="82">
        <f t="shared" si="2"/>
        <v>0</v>
      </c>
      <c r="T12" s="82">
        <f t="shared" ref="T12:T17" si="3">R12-S12</f>
        <v>3</v>
      </c>
    </row>
    <row r="13" spans="1:22" ht="18" hidden="1" thickTop="1" thickBot="1" x14ac:dyDescent="0.35">
      <c r="A13" s="78"/>
      <c r="B13" s="78"/>
      <c r="C13" s="79"/>
      <c r="D13" s="81" t="s">
        <v>48</v>
      </c>
      <c r="E13" s="78" t="s">
        <v>51</v>
      </c>
      <c r="F13" s="78"/>
      <c r="G13" s="78"/>
      <c r="H13" s="78"/>
      <c r="I13" s="78"/>
      <c r="J13" s="78"/>
      <c r="K13" s="82">
        <v>3</v>
      </c>
      <c r="L13" s="82"/>
      <c r="M13" s="82"/>
      <c r="N13" s="82"/>
      <c r="O13" s="82"/>
      <c r="P13" s="82"/>
      <c r="Q13" s="82"/>
      <c r="R13" s="82">
        <f t="shared" si="1"/>
        <v>3</v>
      </c>
      <c r="S13" s="82">
        <f t="shared" si="2"/>
        <v>0</v>
      </c>
      <c r="T13" s="82">
        <f t="shared" si="3"/>
        <v>3</v>
      </c>
    </row>
    <row r="14" spans="1:22" ht="18" hidden="1" thickTop="1" thickBot="1" x14ac:dyDescent="0.35">
      <c r="A14" s="78"/>
      <c r="B14" s="78"/>
      <c r="C14" s="79"/>
      <c r="D14" s="81" t="s">
        <v>48</v>
      </c>
      <c r="E14" s="79" t="s">
        <v>52</v>
      </c>
      <c r="F14" s="78"/>
      <c r="G14" s="78"/>
      <c r="H14" s="78"/>
      <c r="I14" s="78"/>
      <c r="J14" s="78"/>
      <c r="K14" s="82">
        <v>3</v>
      </c>
      <c r="L14" s="82"/>
      <c r="M14" s="82"/>
      <c r="N14" s="82"/>
      <c r="O14" s="82"/>
      <c r="P14" s="82"/>
      <c r="Q14" s="82"/>
      <c r="R14" s="82">
        <f t="shared" si="1"/>
        <v>3</v>
      </c>
      <c r="S14" s="82">
        <f t="shared" si="2"/>
        <v>0</v>
      </c>
      <c r="T14" s="82">
        <f t="shared" si="3"/>
        <v>3</v>
      </c>
    </row>
    <row r="15" spans="1:22" ht="18" hidden="1" thickTop="1" thickBot="1" x14ac:dyDescent="0.35">
      <c r="A15" s="78"/>
      <c r="B15" s="78"/>
      <c r="C15" s="79"/>
      <c r="D15" s="81" t="s">
        <v>48</v>
      </c>
      <c r="E15" s="78" t="s">
        <v>53</v>
      </c>
      <c r="F15" s="78"/>
      <c r="G15" s="78"/>
      <c r="H15" s="78"/>
      <c r="I15" s="78"/>
      <c r="J15" s="78"/>
      <c r="K15" s="82">
        <v>3</v>
      </c>
      <c r="L15" s="82"/>
      <c r="M15" s="82"/>
      <c r="N15" s="82"/>
      <c r="O15" s="82"/>
      <c r="P15" s="82"/>
      <c r="Q15" s="82"/>
      <c r="R15" s="82">
        <f t="shared" si="1"/>
        <v>3</v>
      </c>
      <c r="S15" s="82">
        <f t="shared" si="2"/>
        <v>0</v>
      </c>
      <c r="T15" s="82">
        <f t="shared" si="3"/>
        <v>3</v>
      </c>
    </row>
    <row r="16" spans="1:22" ht="18" hidden="1" thickTop="1" thickBot="1" x14ac:dyDescent="0.35">
      <c r="A16" s="78"/>
      <c r="B16" s="78"/>
      <c r="C16" s="79"/>
      <c r="D16" s="81" t="s">
        <v>48</v>
      </c>
      <c r="E16" s="78" t="s">
        <v>54</v>
      </c>
      <c r="F16" s="78"/>
      <c r="G16" s="78"/>
      <c r="H16" s="78"/>
      <c r="I16" s="78"/>
      <c r="J16" s="78"/>
      <c r="K16" s="82">
        <v>3</v>
      </c>
      <c r="L16" s="82"/>
      <c r="M16" s="82"/>
      <c r="N16" s="82"/>
      <c r="O16" s="82"/>
      <c r="P16" s="82"/>
      <c r="Q16" s="82"/>
      <c r="R16" s="82">
        <f t="shared" si="1"/>
        <v>3</v>
      </c>
      <c r="S16" s="82">
        <f t="shared" si="2"/>
        <v>0</v>
      </c>
      <c r="T16" s="82">
        <f t="shared" si="3"/>
        <v>3</v>
      </c>
    </row>
    <row r="17" spans="1:20" ht="18" hidden="1" thickTop="1" thickBot="1" x14ac:dyDescent="0.35">
      <c r="A17" s="78"/>
      <c r="B17" s="78"/>
      <c r="C17" s="79"/>
      <c r="D17" s="81" t="s">
        <v>48</v>
      </c>
      <c r="E17" s="78" t="s">
        <v>55</v>
      </c>
      <c r="F17" s="78"/>
      <c r="G17" s="78"/>
      <c r="H17" s="78"/>
      <c r="I17" s="78"/>
      <c r="J17" s="78"/>
      <c r="K17" s="82">
        <v>3</v>
      </c>
      <c r="L17" s="82"/>
      <c r="M17" s="82"/>
      <c r="N17" s="82"/>
      <c r="O17" s="82"/>
      <c r="P17" s="82"/>
      <c r="Q17" s="82"/>
      <c r="R17" s="82">
        <f t="shared" si="1"/>
        <v>3</v>
      </c>
      <c r="S17" s="82">
        <f t="shared" si="2"/>
        <v>0</v>
      </c>
      <c r="T17" s="82">
        <f t="shared" si="3"/>
        <v>3</v>
      </c>
    </row>
    <row r="18" spans="1:20" ht="17.25" thickBot="1" x14ac:dyDescent="0.35">
      <c r="A18" s="78"/>
      <c r="B18" s="78"/>
      <c r="C18" s="77" t="s">
        <v>45</v>
      </c>
      <c r="D18" s="78" t="s">
        <v>56</v>
      </c>
      <c r="E18" s="78"/>
      <c r="F18" s="78"/>
      <c r="G18" s="78"/>
      <c r="H18" s="78"/>
      <c r="I18" s="78"/>
      <c r="J18" s="78"/>
      <c r="K18" s="80">
        <f t="shared" ref="K18:T18" si="4">SUM(K19:K29)</f>
        <v>54</v>
      </c>
      <c r="L18" s="80">
        <f t="shared" si="4"/>
        <v>75</v>
      </c>
      <c r="M18" s="80">
        <f t="shared" si="4"/>
        <v>75</v>
      </c>
      <c r="N18" s="80">
        <f t="shared" si="4"/>
        <v>60</v>
      </c>
      <c r="O18" s="80">
        <f t="shared" si="4"/>
        <v>0</v>
      </c>
      <c r="P18" s="80">
        <f t="shared" si="4"/>
        <v>0</v>
      </c>
      <c r="Q18" s="80">
        <f t="shared" si="4"/>
        <v>15</v>
      </c>
      <c r="R18" s="80">
        <f t="shared" si="4"/>
        <v>279</v>
      </c>
      <c r="S18" s="80">
        <f t="shared" si="4"/>
        <v>170</v>
      </c>
      <c r="T18" s="80">
        <f t="shared" si="4"/>
        <v>109</v>
      </c>
    </row>
    <row r="19" spans="1:20" ht="18" hidden="1" thickTop="1" thickBot="1" x14ac:dyDescent="0.35">
      <c r="A19" s="78"/>
      <c r="B19" s="78"/>
      <c r="C19" s="79"/>
      <c r="D19" s="83" t="s">
        <v>57</v>
      </c>
      <c r="E19" s="79" t="s">
        <v>58</v>
      </c>
      <c r="F19" s="78"/>
      <c r="G19" s="78"/>
      <c r="H19" s="78"/>
      <c r="I19" s="78"/>
      <c r="J19" s="78"/>
      <c r="K19" s="82">
        <v>3</v>
      </c>
      <c r="L19" s="82"/>
      <c r="M19" s="82"/>
      <c r="N19" s="82"/>
      <c r="O19" s="82"/>
      <c r="P19" s="82"/>
      <c r="Q19" s="82"/>
      <c r="R19" s="82">
        <f t="shared" ref="R19:R29" si="5">SUM(K19:Q19)</f>
        <v>3</v>
      </c>
      <c r="S19" s="82">
        <f t="shared" ref="S19:S24" si="6">Q19</f>
        <v>0</v>
      </c>
      <c r="T19" s="82">
        <f t="shared" ref="T19:T29" si="7">R19-S19</f>
        <v>3</v>
      </c>
    </row>
    <row r="20" spans="1:20" ht="18" hidden="1" thickTop="1" thickBot="1" x14ac:dyDescent="0.35">
      <c r="A20" s="78"/>
      <c r="B20" s="78"/>
      <c r="C20" s="79"/>
      <c r="D20" s="83" t="s">
        <v>57</v>
      </c>
      <c r="E20" s="79" t="s">
        <v>59</v>
      </c>
      <c r="F20" s="78"/>
      <c r="G20" s="78"/>
      <c r="H20" s="78"/>
      <c r="I20" s="78"/>
      <c r="J20" s="78"/>
      <c r="K20" s="82">
        <v>3</v>
      </c>
      <c r="L20" s="82"/>
      <c r="M20" s="82"/>
      <c r="N20" s="82"/>
      <c r="O20" s="82"/>
      <c r="P20" s="82"/>
      <c r="Q20" s="82"/>
      <c r="R20" s="82">
        <f t="shared" si="5"/>
        <v>3</v>
      </c>
      <c r="S20" s="82">
        <f t="shared" si="6"/>
        <v>0</v>
      </c>
      <c r="T20" s="82">
        <f t="shared" si="7"/>
        <v>3</v>
      </c>
    </row>
    <row r="21" spans="1:20" ht="18" hidden="1" thickTop="1" thickBot="1" x14ac:dyDescent="0.35">
      <c r="A21" s="78"/>
      <c r="B21" s="78"/>
      <c r="C21" s="79"/>
      <c r="D21" s="83" t="s">
        <v>57</v>
      </c>
      <c r="E21" s="79" t="s">
        <v>60</v>
      </c>
      <c r="F21" s="78"/>
      <c r="G21" s="78"/>
      <c r="H21" s="78"/>
      <c r="I21" s="78"/>
      <c r="J21" s="78"/>
      <c r="K21" s="82">
        <v>3</v>
      </c>
      <c r="L21" s="82"/>
      <c r="M21" s="82"/>
      <c r="N21" s="82"/>
      <c r="O21" s="82"/>
      <c r="P21" s="82"/>
      <c r="Q21" s="82"/>
      <c r="R21" s="82">
        <f t="shared" si="5"/>
        <v>3</v>
      </c>
      <c r="S21" s="82">
        <f t="shared" si="6"/>
        <v>0</v>
      </c>
      <c r="T21" s="82">
        <f t="shared" si="7"/>
        <v>3</v>
      </c>
    </row>
    <row r="22" spans="1:20" ht="18" hidden="1" thickTop="1" thickBot="1" x14ac:dyDescent="0.35">
      <c r="A22" s="78"/>
      <c r="B22" s="78"/>
      <c r="C22" s="79"/>
      <c r="D22" s="81" t="s">
        <v>48</v>
      </c>
      <c r="E22" s="79" t="s">
        <v>61</v>
      </c>
      <c r="F22" s="78"/>
      <c r="G22" s="78"/>
      <c r="H22" s="78"/>
      <c r="I22" s="78"/>
      <c r="J22" s="78"/>
      <c r="K22" s="82">
        <v>3</v>
      </c>
      <c r="L22" s="82"/>
      <c r="M22" s="82"/>
      <c r="N22" s="82"/>
      <c r="O22" s="82"/>
      <c r="P22" s="82"/>
      <c r="Q22" s="82"/>
      <c r="R22" s="82">
        <f t="shared" si="5"/>
        <v>3</v>
      </c>
      <c r="S22" s="82">
        <f t="shared" si="6"/>
        <v>0</v>
      </c>
      <c r="T22" s="82">
        <f t="shared" si="7"/>
        <v>3</v>
      </c>
    </row>
    <row r="23" spans="1:20" ht="18" hidden="1" thickTop="1" thickBot="1" x14ac:dyDescent="0.35">
      <c r="A23" s="78"/>
      <c r="B23" s="78"/>
      <c r="C23" s="79"/>
      <c r="D23" s="81" t="s">
        <v>48</v>
      </c>
      <c r="E23" s="79" t="s">
        <v>62</v>
      </c>
      <c r="F23" s="78"/>
      <c r="G23" s="78"/>
      <c r="H23" s="78"/>
      <c r="I23" s="78"/>
      <c r="J23" s="78"/>
      <c r="K23" s="82">
        <v>4</v>
      </c>
      <c r="L23" s="82"/>
      <c r="M23" s="82"/>
      <c r="N23" s="82"/>
      <c r="O23" s="82"/>
      <c r="P23" s="82"/>
      <c r="Q23" s="82"/>
      <c r="R23" s="82">
        <f t="shared" si="5"/>
        <v>4</v>
      </c>
      <c r="S23" s="82">
        <f t="shared" si="6"/>
        <v>0</v>
      </c>
      <c r="T23" s="82">
        <f t="shared" si="7"/>
        <v>4</v>
      </c>
    </row>
    <row r="24" spans="1:20" ht="18" hidden="1" thickTop="1" thickBot="1" x14ac:dyDescent="0.35">
      <c r="A24" s="78"/>
      <c r="B24" s="78"/>
      <c r="C24" s="79"/>
      <c r="D24" s="81" t="s">
        <v>48</v>
      </c>
      <c r="E24" s="79" t="s">
        <v>63</v>
      </c>
      <c r="F24" s="78"/>
      <c r="G24" s="78"/>
      <c r="H24" s="78"/>
      <c r="I24" s="78"/>
      <c r="J24" s="78"/>
      <c r="K24" s="82" t="s">
        <v>45</v>
      </c>
      <c r="L24" s="82">
        <v>15</v>
      </c>
      <c r="M24" s="82" t="s">
        <v>45</v>
      </c>
      <c r="N24" s="82"/>
      <c r="O24" s="82"/>
      <c r="P24" s="82"/>
      <c r="Q24" s="82">
        <v>5</v>
      </c>
      <c r="R24" s="82">
        <f t="shared" si="5"/>
        <v>20</v>
      </c>
      <c r="S24" s="82">
        <f t="shared" si="6"/>
        <v>5</v>
      </c>
      <c r="T24" s="82">
        <f t="shared" si="7"/>
        <v>15</v>
      </c>
    </row>
    <row r="25" spans="1:20" ht="18" hidden="1" thickTop="1" thickBot="1" x14ac:dyDescent="0.35">
      <c r="A25" s="78"/>
      <c r="B25" s="78"/>
      <c r="C25" s="79"/>
      <c r="D25" s="81" t="s">
        <v>48</v>
      </c>
      <c r="E25" s="78" t="s">
        <v>64</v>
      </c>
      <c r="F25" s="78"/>
      <c r="G25" s="78"/>
      <c r="H25" s="78"/>
      <c r="I25" s="78"/>
      <c r="J25" s="78"/>
      <c r="K25" s="82" t="s">
        <v>45</v>
      </c>
      <c r="L25" s="82">
        <v>30</v>
      </c>
      <c r="M25" s="82">
        <v>5</v>
      </c>
      <c r="N25" s="82">
        <v>30</v>
      </c>
      <c r="O25" s="82"/>
      <c r="P25" s="82"/>
      <c r="Q25" s="82"/>
      <c r="R25" s="82">
        <f t="shared" si="5"/>
        <v>65</v>
      </c>
      <c r="S25" s="82">
        <f>SUM(L25:N25)</f>
        <v>65</v>
      </c>
      <c r="T25" s="82">
        <f t="shared" si="7"/>
        <v>0</v>
      </c>
    </row>
    <row r="26" spans="1:20" ht="18" hidden="1" thickTop="1" thickBot="1" x14ac:dyDescent="0.35">
      <c r="A26" s="78"/>
      <c r="B26" s="78"/>
      <c r="C26" s="79"/>
      <c r="D26" s="81" t="s">
        <v>48</v>
      </c>
      <c r="E26" s="78" t="s">
        <v>65</v>
      </c>
      <c r="F26" s="78"/>
      <c r="G26" s="78"/>
      <c r="H26" s="78"/>
      <c r="I26" s="78"/>
      <c r="J26" s="78"/>
      <c r="K26" s="82" t="s">
        <v>45</v>
      </c>
      <c r="L26" s="82">
        <v>30</v>
      </c>
      <c r="M26" s="82">
        <v>30</v>
      </c>
      <c r="N26" s="82">
        <v>30</v>
      </c>
      <c r="O26" s="82"/>
      <c r="P26" s="82"/>
      <c r="Q26" s="82"/>
      <c r="R26" s="82">
        <f t="shared" si="5"/>
        <v>90</v>
      </c>
      <c r="S26" s="82">
        <f>SUM(L26:N26)</f>
        <v>90</v>
      </c>
      <c r="T26" s="82">
        <f t="shared" si="7"/>
        <v>0</v>
      </c>
    </row>
    <row r="27" spans="1:20" ht="18" hidden="1" thickTop="1" thickBot="1" x14ac:dyDescent="0.35">
      <c r="A27" s="78"/>
      <c r="B27" s="78"/>
      <c r="C27" s="79"/>
      <c r="D27" s="81" t="s">
        <v>48</v>
      </c>
      <c r="E27" s="79" t="s">
        <v>66</v>
      </c>
      <c r="F27" s="78"/>
      <c r="G27" s="78"/>
      <c r="H27" s="78"/>
      <c r="I27" s="78"/>
      <c r="J27" s="78"/>
      <c r="K27" s="82">
        <v>3</v>
      </c>
      <c r="L27" s="82"/>
      <c r="M27" s="82"/>
      <c r="N27" s="82"/>
      <c r="O27" s="82"/>
      <c r="P27" s="82"/>
      <c r="Q27" s="82">
        <v>10</v>
      </c>
      <c r="R27" s="82">
        <f t="shared" si="5"/>
        <v>13</v>
      </c>
      <c r="S27" s="82">
        <f>Q27</f>
        <v>10</v>
      </c>
      <c r="T27" s="82">
        <f t="shared" si="7"/>
        <v>3</v>
      </c>
    </row>
    <row r="28" spans="1:20" ht="18" hidden="1" thickTop="1" thickBot="1" x14ac:dyDescent="0.35">
      <c r="A28" s="78"/>
      <c r="B28" s="78"/>
      <c r="C28" s="79"/>
      <c r="D28" s="84" t="s">
        <v>67</v>
      </c>
      <c r="E28" s="85" t="s">
        <v>68</v>
      </c>
      <c r="F28" s="78"/>
      <c r="G28" s="78"/>
      <c r="H28" s="78"/>
      <c r="I28" s="78"/>
      <c r="J28" s="78"/>
      <c r="K28" s="82">
        <v>5</v>
      </c>
      <c r="L28" s="82"/>
      <c r="M28" s="82">
        <v>20</v>
      </c>
      <c r="N28" s="82"/>
      <c r="O28" s="82"/>
      <c r="P28" s="82"/>
      <c r="Q28" s="82"/>
      <c r="R28" s="82">
        <f t="shared" si="5"/>
        <v>25</v>
      </c>
      <c r="S28" s="82">
        <f>Q28</f>
        <v>0</v>
      </c>
      <c r="T28" s="82">
        <f t="shared" si="7"/>
        <v>25</v>
      </c>
    </row>
    <row r="29" spans="1:20" ht="18" hidden="1" thickTop="1" thickBot="1" x14ac:dyDescent="0.35">
      <c r="A29" s="78"/>
      <c r="B29" s="78"/>
      <c r="C29" s="79"/>
      <c r="D29" s="86" t="s">
        <v>69</v>
      </c>
      <c r="E29" s="85" t="s">
        <v>68</v>
      </c>
      <c r="F29" s="78"/>
      <c r="G29" s="78"/>
      <c r="H29" s="78"/>
      <c r="I29" s="78"/>
      <c r="J29" s="78"/>
      <c r="K29" s="82">
        <v>30</v>
      </c>
      <c r="L29" s="82"/>
      <c r="M29" s="82">
        <v>20</v>
      </c>
      <c r="N29" s="82"/>
      <c r="O29" s="82"/>
      <c r="P29" s="82"/>
      <c r="Q29" s="82"/>
      <c r="R29" s="82">
        <f t="shared" si="5"/>
        <v>50</v>
      </c>
      <c r="S29" s="82">
        <f>Q29</f>
        <v>0</v>
      </c>
      <c r="T29" s="82">
        <f t="shared" si="7"/>
        <v>50</v>
      </c>
    </row>
    <row r="30" spans="1:20" ht="17.25" thickBot="1" x14ac:dyDescent="0.35">
      <c r="A30" s="78"/>
      <c r="B30" s="77" t="s">
        <v>45</v>
      </c>
      <c r="C30" s="78" t="s">
        <v>70</v>
      </c>
      <c r="D30" s="87"/>
      <c r="E30" s="79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</row>
    <row r="31" spans="1:20" ht="17.25" thickBot="1" x14ac:dyDescent="0.35">
      <c r="A31" s="78"/>
      <c r="B31" s="78"/>
      <c r="C31" s="77" t="s">
        <v>45</v>
      </c>
      <c r="D31" s="78" t="s">
        <v>71</v>
      </c>
      <c r="E31" s="79"/>
      <c r="F31" s="78"/>
      <c r="G31" s="78"/>
      <c r="H31" s="78"/>
      <c r="I31" s="78"/>
      <c r="J31" s="78"/>
      <c r="K31" s="80">
        <f t="shared" ref="K31:T31" si="8">SUM(K32:K38)</f>
        <v>0</v>
      </c>
      <c r="L31" s="80">
        <f t="shared" si="8"/>
        <v>135</v>
      </c>
      <c r="M31" s="80">
        <f t="shared" si="8"/>
        <v>0</v>
      </c>
      <c r="N31" s="80">
        <f t="shared" si="8"/>
        <v>0</v>
      </c>
      <c r="O31" s="80">
        <f t="shared" si="8"/>
        <v>60</v>
      </c>
      <c r="P31" s="80">
        <f t="shared" si="8"/>
        <v>0</v>
      </c>
      <c r="Q31" s="80">
        <f t="shared" si="8"/>
        <v>180</v>
      </c>
      <c r="R31" s="80">
        <f t="shared" si="8"/>
        <v>375</v>
      </c>
      <c r="S31" s="80">
        <f t="shared" si="8"/>
        <v>180</v>
      </c>
      <c r="T31" s="80">
        <f t="shared" si="8"/>
        <v>195</v>
      </c>
    </row>
    <row r="32" spans="1:20" ht="18" hidden="1" thickTop="1" thickBot="1" x14ac:dyDescent="0.35">
      <c r="A32" s="78"/>
      <c r="B32" s="78"/>
      <c r="C32" s="78"/>
      <c r="D32" s="83" t="s">
        <v>57</v>
      </c>
      <c r="E32" s="78" t="s">
        <v>72</v>
      </c>
      <c r="F32" s="78"/>
      <c r="G32" s="78"/>
      <c r="H32" s="78"/>
      <c r="I32" s="78"/>
      <c r="J32" s="78"/>
      <c r="K32" s="82"/>
      <c r="L32" s="82">
        <v>20</v>
      </c>
      <c r="M32" s="82"/>
      <c r="N32" s="82"/>
      <c r="O32" s="82">
        <v>60</v>
      </c>
      <c r="P32" s="82"/>
      <c r="Q32" s="82"/>
      <c r="R32" s="82">
        <f t="shared" ref="R32:R38" si="9">SUM(K32:Q32)</f>
        <v>80</v>
      </c>
      <c r="S32" s="82">
        <f t="shared" ref="S32:S38" si="10">Q32</f>
        <v>0</v>
      </c>
      <c r="T32" s="82">
        <f t="shared" ref="T32:T38" si="11">R32-S32</f>
        <v>80</v>
      </c>
    </row>
    <row r="33" spans="1:20" ht="18" hidden="1" thickTop="1" thickBot="1" x14ac:dyDescent="0.35">
      <c r="A33" s="78"/>
      <c r="B33" s="78"/>
      <c r="C33" s="79"/>
      <c r="D33" s="83" t="s">
        <v>57</v>
      </c>
      <c r="E33" s="78" t="s">
        <v>73</v>
      </c>
      <c r="F33" s="78"/>
      <c r="G33" s="78"/>
      <c r="H33" s="78"/>
      <c r="I33" s="78"/>
      <c r="J33" s="78"/>
      <c r="K33" s="82"/>
      <c r="L33" s="82">
        <v>30</v>
      </c>
      <c r="M33" s="82"/>
      <c r="N33" s="82"/>
      <c r="O33" s="82"/>
      <c r="P33" s="82"/>
      <c r="Q33" s="82">
        <v>60</v>
      </c>
      <c r="R33" s="82">
        <f t="shared" si="9"/>
        <v>90</v>
      </c>
      <c r="S33" s="82">
        <f t="shared" si="10"/>
        <v>60</v>
      </c>
      <c r="T33" s="82">
        <f t="shared" si="11"/>
        <v>30</v>
      </c>
    </row>
    <row r="34" spans="1:20" ht="18" hidden="1" thickTop="1" thickBot="1" x14ac:dyDescent="0.35">
      <c r="A34" s="78"/>
      <c r="B34" s="78"/>
      <c r="C34" s="79"/>
      <c r="D34" s="81" t="s">
        <v>48</v>
      </c>
      <c r="E34" s="78" t="s">
        <v>74</v>
      </c>
      <c r="F34" s="78"/>
      <c r="G34" s="78"/>
      <c r="H34" s="78"/>
      <c r="I34" s="78"/>
      <c r="J34" s="78"/>
      <c r="K34" s="82"/>
      <c r="L34" s="82">
        <v>30</v>
      </c>
      <c r="M34" s="82"/>
      <c r="N34" s="82"/>
      <c r="O34" s="82"/>
      <c r="P34" s="82"/>
      <c r="Q34" s="82">
        <v>30</v>
      </c>
      <c r="R34" s="82">
        <f t="shared" si="9"/>
        <v>60</v>
      </c>
      <c r="S34" s="82">
        <f t="shared" si="10"/>
        <v>30</v>
      </c>
      <c r="T34" s="82">
        <f t="shared" si="11"/>
        <v>30</v>
      </c>
    </row>
    <row r="35" spans="1:20" ht="18" hidden="1" thickTop="1" thickBot="1" x14ac:dyDescent="0.35">
      <c r="A35" s="78"/>
      <c r="B35" s="78"/>
      <c r="C35" s="79"/>
      <c r="D35" s="83" t="s">
        <v>57</v>
      </c>
      <c r="E35" s="78" t="s">
        <v>75</v>
      </c>
      <c r="F35" s="78"/>
      <c r="G35" s="78"/>
      <c r="H35" s="78"/>
      <c r="I35" s="78"/>
      <c r="J35" s="78"/>
      <c r="K35" s="82"/>
      <c r="L35" s="82">
        <v>15</v>
      </c>
      <c r="M35" s="82"/>
      <c r="N35" s="82"/>
      <c r="O35" s="82"/>
      <c r="P35" s="82"/>
      <c r="Q35" s="82">
        <v>40</v>
      </c>
      <c r="R35" s="82">
        <f t="shared" si="9"/>
        <v>55</v>
      </c>
      <c r="S35" s="82">
        <f t="shared" si="10"/>
        <v>40</v>
      </c>
      <c r="T35" s="82">
        <f t="shared" si="11"/>
        <v>15</v>
      </c>
    </row>
    <row r="36" spans="1:20" ht="18" hidden="1" thickTop="1" thickBot="1" x14ac:dyDescent="0.35">
      <c r="A36" s="78"/>
      <c r="B36" s="78"/>
      <c r="C36" s="79"/>
      <c r="D36" s="81" t="s">
        <v>48</v>
      </c>
      <c r="E36" s="78" t="s">
        <v>76</v>
      </c>
      <c r="F36" s="78"/>
      <c r="G36" s="78"/>
      <c r="H36" s="78"/>
      <c r="I36" s="78"/>
      <c r="J36" s="78"/>
      <c r="K36" s="82"/>
      <c r="L36" s="82">
        <v>15</v>
      </c>
      <c r="M36" s="82"/>
      <c r="N36" s="82"/>
      <c r="O36" s="82"/>
      <c r="P36" s="82"/>
      <c r="Q36" s="82">
        <v>30</v>
      </c>
      <c r="R36" s="82">
        <f t="shared" si="9"/>
        <v>45</v>
      </c>
      <c r="S36" s="82">
        <f t="shared" si="10"/>
        <v>30</v>
      </c>
      <c r="T36" s="82">
        <f t="shared" si="11"/>
        <v>15</v>
      </c>
    </row>
    <row r="37" spans="1:20" ht="18" hidden="1" thickTop="1" thickBot="1" x14ac:dyDescent="0.35">
      <c r="A37" s="78"/>
      <c r="B37" s="78"/>
      <c r="C37" s="79"/>
      <c r="D37" s="81" t="s">
        <v>48</v>
      </c>
      <c r="E37" s="78" t="s">
        <v>77</v>
      </c>
      <c r="F37" s="78"/>
      <c r="G37" s="78"/>
      <c r="H37" s="78"/>
      <c r="I37" s="78"/>
      <c r="J37" s="78"/>
      <c r="K37" s="82"/>
      <c r="L37" s="82">
        <v>5</v>
      </c>
      <c r="M37" s="82"/>
      <c r="N37" s="82"/>
      <c r="O37" s="82"/>
      <c r="P37" s="82"/>
      <c r="Q37" s="82">
        <v>10</v>
      </c>
      <c r="R37" s="82">
        <f t="shared" si="9"/>
        <v>15</v>
      </c>
      <c r="S37" s="82">
        <f t="shared" si="10"/>
        <v>10</v>
      </c>
      <c r="T37" s="82">
        <f t="shared" si="11"/>
        <v>5</v>
      </c>
    </row>
    <row r="38" spans="1:20" ht="18" hidden="1" thickTop="1" thickBot="1" x14ac:dyDescent="0.35">
      <c r="A38" s="78"/>
      <c r="B38" s="78"/>
      <c r="C38" s="79"/>
      <c r="D38" s="81" t="s">
        <v>48</v>
      </c>
      <c r="E38" s="78" t="s">
        <v>78</v>
      </c>
      <c r="F38" s="78"/>
      <c r="G38" s="78"/>
      <c r="H38" s="78"/>
      <c r="I38" s="78"/>
      <c r="J38" s="78"/>
      <c r="K38" s="82"/>
      <c r="L38" s="82">
        <v>20</v>
      </c>
      <c r="M38" s="82"/>
      <c r="N38" s="82"/>
      <c r="O38" s="82"/>
      <c r="P38" s="82"/>
      <c r="Q38" s="82">
        <v>10</v>
      </c>
      <c r="R38" s="82">
        <f t="shared" si="9"/>
        <v>30</v>
      </c>
      <c r="S38" s="82">
        <f t="shared" si="10"/>
        <v>10</v>
      </c>
      <c r="T38" s="82">
        <f t="shared" si="11"/>
        <v>20</v>
      </c>
    </row>
    <row r="39" spans="1:20" ht="17.25" thickBot="1" x14ac:dyDescent="0.35">
      <c r="A39" s="78"/>
      <c r="B39" s="78"/>
      <c r="C39" s="77" t="s">
        <v>45</v>
      </c>
      <c r="D39" s="78" t="s">
        <v>79</v>
      </c>
      <c r="E39" s="78"/>
      <c r="F39" s="78"/>
      <c r="G39" s="78"/>
      <c r="H39" s="78"/>
      <c r="I39" s="78"/>
      <c r="J39" s="78"/>
      <c r="K39" s="80">
        <f t="shared" ref="K39:T39" si="12">SUM(K40:K45)</f>
        <v>0</v>
      </c>
      <c r="L39" s="80">
        <f t="shared" si="12"/>
        <v>45</v>
      </c>
      <c r="M39" s="80">
        <f t="shared" si="12"/>
        <v>0</v>
      </c>
      <c r="N39" s="80">
        <f t="shared" si="12"/>
        <v>0</v>
      </c>
      <c r="O39" s="80">
        <f t="shared" si="12"/>
        <v>0</v>
      </c>
      <c r="P39" s="80">
        <f t="shared" si="12"/>
        <v>0</v>
      </c>
      <c r="Q39" s="80">
        <f t="shared" si="12"/>
        <v>175</v>
      </c>
      <c r="R39" s="80">
        <f t="shared" si="12"/>
        <v>220</v>
      </c>
      <c r="S39" s="80">
        <f t="shared" si="12"/>
        <v>175</v>
      </c>
      <c r="T39" s="80">
        <f t="shared" si="12"/>
        <v>45</v>
      </c>
    </row>
    <row r="40" spans="1:20" ht="18" hidden="1" thickTop="1" thickBot="1" x14ac:dyDescent="0.35">
      <c r="A40" s="78"/>
      <c r="B40" s="78"/>
      <c r="C40" s="78"/>
      <c r="D40" s="81" t="s">
        <v>48</v>
      </c>
      <c r="E40" s="78" t="s">
        <v>80</v>
      </c>
      <c r="F40" s="78"/>
      <c r="G40" s="78"/>
      <c r="H40" s="78"/>
      <c r="I40" s="78"/>
      <c r="J40" s="78"/>
      <c r="K40" s="82"/>
      <c r="L40" s="82">
        <v>30</v>
      </c>
      <c r="M40" s="82"/>
      <c r="N40" s="82"/>
      <c r="O40" s="82"/>
      <c r="P40" s="82"/>
      <c r="Q40" s="82"/>
      <c r="R40" s="82">
        <f t="shared" ref="R40:R45" si="13">SUM(K40:Q40)</f>
        <v>30</v>
      </c>
      <c r="S40" s="82">
        <f t="shared" ref="S40:S45" si="14">Q40</f>
        <v>0</v>
      </c>
      <c r="T40" s="82">
        <f t="shared" ref="T40:T45" si="15">R40-S40</f>
        <v>30</v>
      </c>
    </row>
    <row r="41" spans="1:20" ht="18" hidden="1" thickTop="1" thickBot="1" x14ac:dyDescent="0.35">
      <c r="A41" s="78"/>
      <c r="B41" s="78"/>
      <c r="C41" s="78"/>
      <c r="D41" s="81" t="s">
        <v>48</v>
      </c>
      <c r="E41" s="78" t="s">
        <v>81</v>
      </c>
      <c r="F41" s="78"/>
      <c r="G41" s="78"/>
      <c r="H41" s="78"/>
      <c r="I41" s="78"/>
      <c r="J41" s="78"/>
      <c r="K41" s="82"/>
      <c r="L41" s="82"/>
      <c r="M41" s="82"/>
      <c r="N41" s="82"/>
      <c r="O41" s="82"/>
      <c r="P41" s="82"/>
      <c r="Q41" s="82">
        <v>15</v>
      </c>
      <c r="R41" s="82">
        <f t="shared" si="13"/>
        <v>15</v>
      </c>
      <c r="S41" s="82">
        <f t="shared" si="14"/>
        <v>15</v>
      </c>
      <c r="T41" s="82">
        <f t="shared" si="15"/>
        <v>0</v>
      </c>
    </row>
    <row r="42" spans="1:20" ht="18" hidden="1" thickTop="1" thickBot="1" x14ac:dyDescent="0.35">
      <c r="A42" s="78"/>
      <c r="B42" s="78"/>
      <c r="C42" s="78"/>
      <c r="D42" s="81" t="s">
        <v>48</v>
      </c>
      <c r="E42" s="78" t="s">
        <v>82</v>
      </c>
      <c r="F42" s="78"/>
      <c r="G42" s="78"/>
      <c r="H42" s="78"/>
      <c r="I42" s="78"/>
      <c r="J42" s="78"/>
      <c r="K42" s="82"/>
      <c r="L42" s="82">
        <v>15</v>
      </c>
      <c r="M42" s="82"/>
      <c r="N42" s="82"/>
      <c r="O42" s="82"/>
      <c r="P42" s="82"/>
      <c r="Q42" s="82">
        <v>10</v>
      </c>
      <c r="R42" s="82">
        <f t="shared" si="13"/>
        <v>25</v>
      </c>
      <c r="S42" s="82">
        <f t="shared" si="14"/>
        <v>10</v>
      </c>
      <c r="T42" s="82">
        <f t="shared" si="15"/>
        <v>15</v>
      </c>
    </row>
    <row r="43" spans="1:20" ht="18" hidden="1" thickTop="1" thickBot="1" x14ac:dyDescent="0.35">
      <c r="A43" s="78"/>
      <c r="B43" s="78"/>
      <c r="C43" s="78"/>
      <c r="D43" s="81" t="s">
        <v>48</v>
      </c>
      <c r="E43" s="78" t="s">
        <v>83</v>
      </c>
      <c r="F43" s="78"/>
      <c r="G43" s="78"/>
      <c r="H43" s="78"/>
      <c r="I43" s="78"/>
      <c r="J43" s="78"/>
      <c r="K43" s="82"/>
      <c r="L43" s="82"/>
      <c r="M43" s="82"/>
      <c r="N43" s="82"/>
      <c r="O43" s="82"/>
      <c r="P43" s="82"/>
      <c r="Q43" s="82">
        <v>30</v>
      </c>
      <c r="R43" s="82">
        <f t="shared" si="13"/>
        <v>30</v>
      </c>
      <c r="S43" s="82">
        <f t="shared" si="14"/>
        <v>30</v>
      </c>
      <c r="T43" s="82">
        <f t="shared" si="15"/>
        <v>0</v>
      </c>
    </row>
    <row r="44" spans="1:20" ht="18" hidden="1" thickTop="1" thickBot="1" x14ac:dyDescent="0.35">
      <c r="A44" s="78"/>
      <c r="B44" s="78"/>
      <c r="C44" s="78"/>
      <c r="D44" s="81" t="s">
        <v>48</v>
      </c>
      <c r="E44" s="78" t="s">
        <v>84</v>
      </c>
      <c r="F44" s="78"/>
      <c r="G44" s="78"/>
      <c r="H44" s="78"/>
      <c r="I44" s="78"/>
      <c r="J44" s="78"/>
      <c r="K44" s="82"/>
      <c r="L44" s="82"/>
      <c r="M44" s="82"/>
      <c r="N44" s="82"/>
      <c r="O44" s="82"/>
      <c r="P44" s="82"/>
      <c r="Q44" s="82">
        <v>60</v>
      </c>
      <c r="R44" s="82">
        <f t="shared" si="13"/>
        <v>60</v>
      </c>
      <c r="S44" s="82">
        <f t="shared" si="14"/>
        <v>60</v>
      </c>
      <c r="T44" s="82">
        <f t="shared" si="15"/>
        <v>0</v>
      </c>
    </row>
    <row r="45" spans="1:20" ht="18" hidden="1" thickTop="1" thickBot="1" x14ac:dyDescent="0.35">
      <c r="A45" s="78"/>
      <c r="B45" s="78"/>
      <c r="C45" s="78"/>
      <c r="D45" s="81" t="s">
        <v>48</v>
      </c>
      <c r="E45" s="78" t="s">
        <v>85</v>
      </c>
      <c r="F45" s="78"/>
      <c r="G45" s="78"/>
      <c r="H45" s="78"/>
      <c r="I45" s="78"/>
      <c r="J45" s="78"/>
      <c r="K45" s="82"/>
      <c r="L45" s="82"/>
      <c r="M45" s="82"/>
      <c r="N45" s="82"/>
      <c r="O45" s="82"/>
      <c r="P45" s="82"/>
      <c r="Q45" s="82">
        <v>60</v>
      </c>
      <c r="R45" s="82">
        <f t="shared" si="13"/>
        <v>60</v>
      </c>
      <c r="S45" s="82">
        <f t="shared" si="14"/>
        <v>60</v>
      </c>
      <c r="T45" s="82">
        <f t="shared" si="15"/>
        <v>0</v>
      </c>
    </row>
    <row r="46" spans="1:20" ht="17.25" thickBot="1" x14ac:dyDescent="0.35">
      <c r="A46" s="78"/>
      <c r="B46" s="78"/>
      <c r="C46" s="77" t="s">
        <v>45</v>
      </c>
      <c r="D46" s="78" t="s">
        <v>86</v>
      </c>
      <c r="E46" s="78"/>
      <c r="F46" s="78"/>
      <c r="G46" s="78"/>
      <c r="H46" s="78"/>
      <c r="I46" s="78"/>
      <c r="J46" s="78"/>
      <c r="K46" s="80">
        <f t="shared" ref="K46:T46" si="16">SUM(K47:K48)</f>
        <v>0</v>
      </c>
      <c r="L46" s="80">
        <f t="shared" si="16"/>
        <v>15</v>
      </c>
      <c r="M46" s="80">
        <f t="shared" si="16"/>
        <v>0</v>
      </c>
      <c r="N46" s="80">
        <f t="shared" si="16"/>
        <v>0</v>
      </c>
      <c r="O46" s="80">
        <f t="shared" si="16"/>
        <v>0</v>
      </c>
      <c r="P46" s="80">
        <f t="shared" si="16"/>
        <v>0</v>
      </c>
      <c r="Q46" s="80">
        <f t="shared" si="16"/>
        <v>240</v>
      </c>
      <c r="R46" s="80">
        <f t="shared" si="16"/>
        <v>255</v>
      </c>
      <c r="S46" s="80">
        <f t="shared" si="16"/>
        <v>240</v>
      </c>
      <c r="T46" s="80">
        <f t="shared" si="16"/>
        <v>15</v>
      </c>
    </row>
    <row r="47" spans="1:20" ht="18" hidden="1" thickTop="1" thickBot="1" x14ac:dyDescent="0.35">
      <c r="A47" s="78"/>
      <c r="B47" s="78"/>
      <c r="C47" s="79"/>
      <c r="D47" s="81" t="s">
        <v>48</v>
      </c>
      <c r="E47" s="78" t="s">
        <v>87</v>
      </c>
      <c r="F47" s="78"/>
      <c r="G47" s="78"/>
      <c r="H47" s="78"/>
      <c r="I47" s="78"/>
      <c r="J47" s="78"/>
      <c r="K47" s="82"/>
      <c r="L47" s="82">
        <v>15</v>
      </c>
      <c r="M47" s="82"/>
      <c r="N47" s="82"/>
      <c r="O47" s="82"/>
      <c r="P47" s="82"/>
      <c r="Q47" s="82"/>
      <c r="R47" s="82">
        <f>SUM(K47:Q47)</f>
        <v>15</v>
      </c>
      <c r="S47" s="82">
        <f>Q47</f>
        <v>0</v>
      </c>
      <c r="T47" s="82">
        <f>R47-S47</f>
        <v>15</v>
      </c>
    </row>
    <row r="48" spans="1:20" ht="18" hidden="1" thickTop="1" thickBot="1" x14ac:dyDescent="0.35">
      <c r="A48" s="78"/>
      <c r="B48" s="78"/>
      <c r="C48" s="79"/>
      <c r="D48" s="81" t="s">
        <v>57</v>
      </c>
      <c r="E48" s="78" t="s">
        <v>88</v>
      </c>
      <c r="F48" s="78"/>
      <c r="G48" s="78"/>
      <c r="H48" s="78"/>
      <c r="I48" s="78"/>
      <c r="J48" s="78"/>
      <c r="K48" s="88"/>
      <c r="L48" s="82"/>
      <c r="M48" s="82"/>
      <c r="N48" s="82"/>
      <c r="O48" s="82"/>
      <c r="P48" s="82"/>
      <c r="Q48" s="82">
        <v>240</v>
      </c>
      <c r="R48" s="82">
        <f>SUM(K48:Q48)</f>
        <v>240</v>
      </c>
      <c r="S48" s="82">
        <f>Q48</f>
        <v>240</v>
      </c>
      <c r="T48" s="82">
        <f>R48-S48</f>
        <v>0</v>
      </c>
    </row>
    <row r="49" spans="1:20" ht="17.25" thickBot="1" x14ac:dyDescent="0.35">
      <c r="A49" s="78"/>
      <c r="B49" s="78"/>
      <c r="C49" s="77" t="s">
        <v>45</v>
      </c>
      <c r="D49" s="78" t="s">
        <v>89</v>
      </c>
      <c r="E49" s="78"/>
      <c r="F49" s="78"/>
      <c r="G49" s="78"/>
      <c r="H49" s="78"/>
      <c r="I49" s="78"/>
      <c r="J49" s="78"/>
      <c r="K49" s="80">
        <f t="shared" ref="K49:T49" si="17">SUM(K50:K66)</f>
        <v>0</v>
      </c>
      <c r="L49" s="80">
        <f t="shared" si="17"/>
        <v>300</v>
      </c>
      <c r="M49" s="80">
        <f t="shared" si="17"/>
        <v>0</v>
      </c>
      <c r="N49" s="80">
        <f t="shared" si="17"/>
        <v>0</v>
      </c>
      <c r="O49" s="80">
        <f t="shared" si="17"/>
        <v>0</v>
      </c>
      <c r="P49" s="80">
        <f t="shared" si="17"/>
        <v>560</v>
      </c>
      <c r="Q49" s="80">
        <f t="shared" si="17"/>
        <v>1060</v>
      </c>
      <c r="R49" s="80">
        <f t="shared" si="17"/>
        <v>1920</v>
      </c>
      <c r="S49" s="80">
        <f t="shared" si="17"/>
        <v>1060</v>
      </c>
      <c r="T49" s="80">
        <f t="shared" si="17"/>
        <v>860</v>
      </c>
    </row>
    <row r="50" spans="1:20" ht="18" hidden="1" thickTop="1" thickBot="1" x14ac:dyDescent="0.35">
      <c r="A50" s="78"/>
      <c r="B50" s="78"/>
      <c r="C50" s="79"/>
      <c r="D50" s="83" t="s">
        <v>57</v>
      </c>
      <c r="E50" s="79" t="s">
        <v>90</v>
      </c>
      <c r="F50" s="78"/>
      <c r="G50" s="78"/>
      <c r="H50" s="78"/>
      <c r="I50" s="78"/>
      <c r="J50" s="78"/>
      <c r="K50" s="82"/>
      <c r="L50" s="82">
        <v>10</v>
      </c>
      <c r="M50" s="82"/>
      <c r="N50" s="82"/>
      <c r="O50" s="82"/>
      <c r="P50" s="82"/>
      <c r="Q50" s="82">
        <v>60</v>
      </c>
      <c r="R50" s="82">
        <f t="shared" ref="R50:R66" si="18">SUM(K50:Q50)</f>
        <v>70</v>
      </c>
      <c r="S50" s="82">
        <f t="shared" ref="S50:S66" si="19">Q50</f>
        <v>60</v>
      </c>
      <c r="T50" s="82">
        <f t="shared" ref="T50:T66" si="20">R50-S50</f>
        <v>10</v>
      </c>
    </row>
    <row r="51" spans="1:20" ht="18" hidden="1" thickTop="1" thickBot="1" x14ac:dyDescent="0.35">
      <c r="A51" s="78"/>
      <c r="B51" s="78"/>
      <c r="C51" s="89" t="s">
        <v>45</v>
      </c>
      <c r="D51" s="83" t="s">
        <v>57</v>
      </c>
      <c r="E51" s="79" t="s">
        <v>91</v>
      </c>
      <c r="F51" s="89"/>
      <c r="G51" s="89"/>
      <c r="H51" s="89"/>
      <c r="I51" s="89"/>
      <c r="J51" s="89"/>
      <c r="K51" s="82"/>
      <c r="L51" s="82">
        <v>30</v>
      </c>
      <c r="M51" s="82"/>
      <c r="N51" s="82"/>
      <c r="O51" s="82"/>
      <c r="P51" s="82">
        <v>60</v>
      </c>
      <c r="Q51" s="82">
        <v>60</v>
      </c>
      <c r="R51" s="82">
        <f t="shared" si="18"/>
        <v>150</v>
      </c>
      <c r="S51" s="82">
        <f t="shared" si="19"/>
        <v>60</v>
      </c>
      <c r="T51" s="82">
        <f t="shared" si="20"/>
        <v>90</v>
      </c>
    </row>
    <row r="52" spans="1:20" ht="18" hidden="1" thickTop="1" thickBot="1" x14ac:dyDescent="0.35">
      <c r="A52" s="78"/>
      <c r="B52" s="78"/>
      <c r="C52" s="79"/>
      <c r="D52" s="83" t="s">
        <v>57</v>
      </c>
      <c r="E52" s="79" t="s">
        <v>92</v>
      </c>
      <c r="F52" s="78"/>
      <c r="G52" s="78"/>
      <c r="H52" s="78"/>
      <c r="I52" s="78"/>
      <c r="J52" s="78"/>
      <c r="K52" s="82"/>
      <c r="L52" s="82">
        <v>15</v>
      </c>
      <c r="M52" s="82"/>
      <c r="N52" s="82"/>
      <c r="O52" s="82"/>
      <c r="P52" s="82">
        <v>60</v>
      </c>
      <c r="Q52" s="82">
        <v>30</v>
      </c>
      <c r="R52" s="82">
        <f t="shared" si="18"/>
        <v>105</v>
      </c>
      <c r="S52" s="82">
        <f t="shared" si="19"/>
        <v>30</v>
      </c>
      <c r="T52" s="82">
        <f t="shared" si="20"/>
        <v>75</v>
      </c>
    </row>
    <row r="53" spans="1:20" ht="18" hidden="1" thickTop="1" thickBot="1" x14ac:dyDescent="0.35">
      <c r="A53" s="78"/>
      <c r="B53" s="78"/>
      <c r="C53" s="79"/>
      <c r="D53" s="83" t="s">
        <v>57</v>
      </c>
      <c r="E53" s="79" t="s">
        <v>93</v>
      </c>
      <c r="F53" s="78"/>
      <c r="G53" s="78"/>
      <c r="H53" s="78"/>
      <c r="I53" s="78"/>
      <c r="J53" s="78"/>
      <c r="K53" s="82"/>
      <c r="L53" s="82">
        <v>15</v>
      </c>
      <c r="M53" s="82"/>
      <c r="N53" s="82"/>
      <c r="O53" s="82"/>
      <c r="P53" s="82">
        <v>30</v>
      </c>
      <c r="Q53" s="82">
        <v>30</v>
      </c>
      <c r="R53" s="82">
        <f t="shared" si="18"/>
        <v>75</v>
      </c>
      <c r="S53" s="82">
        <f t="shared" si="19"/>
        <v>30</v>
      </c>
      <c r="T53" s="82">
        <f t="shared" si="20"/>
        <v>45</v>
      </c>
    </row>
    <row r="54" spans="1:20" ht="18" hidden="1" thickTop="1" thickBot="1" x14ac:dyDescent="0.35">
      <c r="A54" s="78"/>
      <c r="B54" s="78"/>
      <c r="C54" s="79"/>
      <c r="D54" s="83" t="s">
        <v>57</v>
      </c>
      <c r="E54" s="79" t="s">
        <v>94</v>
      </c>
      <c r="F54" s="78"/>
      <c r="G54" s="78"/>
      <c r="H54" s="78"/>
      <c r="I54" s="78"/>
      <c r="J54" s="78"/>
      <c r="K54" s="82"/>
      <c r="L54" s="82">
        <v>15</v>
      </c>
      <c r="M54" s="82"/>
      <c r="N54" s="82"/>
      <c r="O54" s="82"/>
      <c r="P54" s="82">
        <v>30</v>
      </c>
      <c r="Q54" s="82">
        <v>30</v>
      </c>
      <c r="R54" s="82">
        <f t="shared" si="18"/>
        <v>75</v>
      </c>
      <c r="S54" s="82">
        <f t="shared" si="19"/>
        <v>30</v>
      </c>
      <c r="T54" s="82">
        <f t="shared" si="20"/>
        <v>45</v>
      </c>
    </row>
    <row r="55" spans="1:20" ht="18" hidden="1" thickTop="1" thickBot="1" x14ac:dyDescent="0.35">
      <c r="A55" s="78"/>
      <c r="B55" s="78"/>
      <c r="C55" s="79"/>
      <c r="D55" s="83" t="s">
        <v>57</v>
      </c>
      <c r="E55" s="79" t="s">
        <v>95</v>
      </c>
      <c r="F55" s="78"/>
      <c r="G55" s="78"/>
      <c r="H55" s="78"/>
      <c r="I55" s="78"/>
      <c r="J55" s="78"/>
      <c r="K55" s="82"/>
      <c r="L55" s="82">
        <v>30</v>
      </c>
      <c r="M55" s="82"/>
      <c r="N55" s="82"/>
      <c r="O55" s="82"/>
      <c r="P55" s="82">
        <v>60</v>
      </c>
      <c r="Q55" s="82">
        <v>120</v>
      </c>
      <c r="R55" s="82">
        <f t="shared" si="18"/>
        <v>210</v>
      </c>
      <c r="S55" s="82">
        <f t="shared" si="19"/>
        <v>120</v>
      </c>
      <c r="T55" s="82">
        <f t="shared" si="20"/>
        <v>90</v>
      </c>
    </row>
    <row r="56" spans="1:20" ht="18" hidden="1" thickTop="1" thickBot="1" x14ac:dyDescent="0.35">
      <c r="A56" s="78"/>
      <c r="B56" s="78"/>
      <c r="C56" s="79"/>
      <c r="D56" s="83" t="s">
        <v>57</v>
      </c>
      <c r="E56" s="79" t="s">
        <v>96</v>
      </c>
      <c r="F56" s="78"/>
      <c r="G56" s="78"/>
      <c r="H56" s="78"/>
      <c r="I56" s="78"/>
      <c r="J56" s="78"/>
      <c r="K56" s="82"/>
      <c r="L56" s="82"/>
      <c r="M56" s="82"/>
      <c r="N56" s="82"/>
      <c r="O56" s="82"/>
      <c r="P56" s="82">
        <v>30</v>
      </c>
      <c r="Q56" s="82">
        <v>240</v>
      </c>
      <c r="R56" s="82">
        <f t="shared" si="18"/>
        <v>270</v>
      </c>
      <c r="S56" s="82">
        <f t="shared" si="19"/>
        <v>240</v>
      </c>
      <c r="T56" s="82">
        <f t="shared" si="20"/>
        <v>30</v>
      </c>
    </row>
    <row r="57" spans="1:20" ht="18" hidden="1" thickTop="1" thickBot="1" x14ac:dyDescent="0.35">
      <c r="A57" s="78"/>
      <c r="B57" s="78"/>
      <c r="C57" s="78"/>
      <c r="D57" s="83" t="s">
        <v>57</v>
      </c>
      <c r="E57" s="79" t="s">
        <v>97</v>
      </c>
      <c r="F57" s="78"/>
      <c r="G57" s="78"/>
      <c r="H57" s="78"/>
      <c r="I57" s="78"/>
      <c r="J57" s="78"/>
      <c r="K57" s="82"/>
      <c r="L57" s="82">
        <v>30</v>
      </c>
      <c r="M57" s="82"/>
      <c r="N57" s="82"/>
      <c r="O57" s="82"/>
      <c r="P57" s="82">
        <v>60</v>
      </c>
      <c r="Q57" s="82">
        <v>180</v>
      </c>
      <c r="R57" s="82">
        <f t="shared" si="18"/>
        <v>270</v>
      </c>
      <c r="S57" s="82">
        <f t="shared" si="19"/>
        <v>180</v>
      </c>
      <c r="T57" s="82">
        <f t="shared" si="20"/>
        <v>90</v>
      </c>
    </row>
    <row r="58" spans="1:20" ht="18" hidden="1" thickTop="1" thickBot="1" x14ac:dyDescent="0.35">
      <c r="A58" s="90"/>
      <c r="B58" s="90"/>
      <c r="C58" s="78"/>
      <c r="D58" s="83" t="s">
        <v>57</v>
      </c>
      <c r="E58" s="79" t="s">
        <v>98</v>
      </c>
      <c r="F58" s="79"/>
      <c r="G58" s="79"/>
      <c r="H58" s="79"/>
      <c r="I58" s="79"/>
      <c r="J58" s="79"/>
      <c r="K58" s="82"/>
      <c r="L58" s="82">
        <v>15</v>
      </c>
      <c r="M58" s="82"/>
      <c r="N58" s="82"/>
      <c r="O58" s="82"/>
      <c r="P58" s="82"/>
      <c r="Q58" s="82">
        <v>60</v>
      </c>
      <c r="R58" s="82">
        <f t="shared" si="18"/>
        <v>75</v>
      </c>
      <c r="S58" s="82">
        <f t="shared" si="19"/>
        <v>60</v>
      </c>
      <c r="T58" s="82">
        <f t="shared" si="20"/>
        <v>15</v>
      </c>
    </row>
    <row r="59" spans="1:20" ht="18" hidden="1" thickTop="1" thickBot="1" x14ac:dyDescent="0.35">
      <c r="A59" s="90"/>
      <c r="B59" s="90"/>
      <c r="C59" s="78"/>
      <c r="D59" s="83" t="s">
        <v>57</v>
      </c>
      <c r="E59" s="79" t="s">
        <v>99</v>
      </c>
      <c r="F59" s="79"/>
      <c r="G59" s="79"/>
      <c r="H59" s="79"/>
      <c r="I59" s="79"/>
      <c r="J59" s="79"/>
      <c r="K59" s="82"/>
      <c r="L59" s="82"/>
      <c r="M59" s="82"/>
      <c r="N59" s="82"/>
      <c r="O59" s="82"/>
      <c r="P59" s="82"/>
      <c r="Q59" s="82"/>
      <c r="R59" s="82">
        <f t="shared" si="18"/>
        <v>0</v>
      </c>
      <c r="S59" s="82">
        <f t="shared" si="19"/>
        <v>0</v>
      </c>
      <c r="T59" s="82">
        <f t="shared" si="20"/>
        <v>0</v>
      </c>
    </row>
    <row r="60" spans="1:20" ht="18" hidden="1" thickTop="1" thickBot="1" x14ac:dyDescent="0.35">
      <c r="A60" s="90"/>
      <c r="B60" s="90"/>
      <c r="C60" s="78"/>
      <c r="D60" s="91"/>
      <c r="E60" s="92" t="s">
        <v>100</v>
      </c>
      <c r="F60" s="79" t="s">
        <v>49</v>
      </c>
      <c r="G60" s="79"/>
      <c r="H60" s="79"/>
      <c r="I60" s="79"/>
      <c r="J60" s="79"/>
      <c r="K60" s="82"/>
      <c r="L60" s="82">
        <v>20</v>
      </c>
      <c r="M60" s="82"/>
      <c r="N60" s="82"/>
      <c r="O60" s="82"/>
      <c r="P60" s="82">
        <v>20</v>
      </c>
      <c r="Q60" s="82">
        <v>30</v>
      </c>
      <c r="R60" s="82">
        <f t="shared" si="18"/>
        <v>70</v>
      </c>
      <c r="S60" s="82">
        <f t="shared" si="19"/>
        <v>30</v>
      </c>
      <c r="T60" s="82">
        <f t="shared" si="20"/>
        <v>40</v>
      </c>
    </row>
    <row r="61" spans="1:20" ht="18" hidden="1" thickTop="1" thickBot="1" x14ac:dyDescent="0.35">
      <c r="A61" s="90"/>
      <c r="B61" s="90"/>
      <c r="C61" s="78"/>
      <c r="D61" s="91"/>
      <c r="E61" s="92" t="s">
        <v>100</v>
      </c>
      <c r="F61" s="79" t="s">
        <v>50</v>
      </c>
      <c r="G61" s="79"/>
      <c r="H61" s="79"/>
      <c r="I61" s="79"/>
      <c r="J61" s="79"/>
      <c r="K61" s="82"/>
      <c r="L61" s="82">
        <v>20</v>
      </c>
      <c r="M61" s="82"/>
      <c r="N61" s="82"/>
      <c r="O61" s="82"/>
      <c r="P61" s="82">
        <v>30</v>
      </c>
      <c r="Q61" s="82">
        <v>60</v>
      </c>
      <c r="R61" s="82">
        <f t="shared" si="18"/>
        <v>110</v>
      </c>
      <c r="S61" s="82">
        <f t="shared" si="19"/>
        <v>60</v>
      </c>
      <c r="T61" s="82">
        <f t="shared" si="20"/>
        <v>50</v>
      </c>
    </row>
    <row r="62" spans="1:20" ht="18" hidden="1" thickTop="1" thickBot="1" x14ac:dyDescent="0.35">
      <c r="A62" s="90"/>
      <c r="B62" s="90"/>
      <c r="C62" s="78"/>
      <c r="D62" s="91"/>
      <c r="E62" s="92" t="s">
        <v>100</v>
      </c>
      <c r="F62" s="78" t="s">
        <v>51</v>
      </c>
      <c r="G62" s="79"/>
      <c r="H62" s="79"/>
      <c r="I62" s="79"/>
      <c r="J62" s="79"/>
      <c r="K62" s="82"/>
      <c r="L62" s="82">
        <v>20</v>
      </c>
      <c r="M62" s="82"/>
      <c r="N62" s="82"/>
      <c r="O62" s="82"/>
      <c r="P62" s="82">
        <v>60</v>
      </c>
      <c r="Q62" s="82">
        <v>60</v>
      </c>
      <c r="R62" s="82">
        <f t="shared" si="18"/>
        <v>140</v>
      </c>
      <c r="S62" s="82">
        <f t="shared" si="19"/>
        <v>60</v>
      </c>
      <c r="T62" s="82">
        <f t="shared" si="20"/>
        <v>80</v>
      </c>
    </row>
    <row r="63" spans="1:20" ht="18" hidden="1" thickTop="1" thickBot="1" x14ac:dyDescent="0.35">
      <c r="A63" s="90"/>
      <c r="B63" s="90"/>
      <c r="C63" s="78"/>
      <c r="D63" s="91"/>
      <c r="E63" s="92" t="s">
        <v>100</v>
      </c>
      <c r="F63" s="79" t="s">
        <v>52</v>
      </c>
      <c r="G63" s="79"/>
      <c r="H63" s="79"/>
      <c r="I63" s="79"/>
      <c r="J63" s="79"/>
      <c r="K63" s="82"/>
      <c r="L63" s="82">
        <v>20</v>
      </c>
      <c r="M63" s="82"/>
      <c r="N63" s="82"/>
      <c r="O63" s="82"/>
      <c r="P63" s="82">
        <v>30</v>
      </c>
      <c r="Q63" s="82">
        <v>30</v>
      </c>
      <c r="R63" s="82">
        <f t="shared" si="18"/>
        <v>80</v>
      </c>
      <c r="S63" s="82">
        <f t="shared" si="19"/>
        <v>30</v>
      </c>
      <c r="T63" s="82">
        <f t="shared" si="20"/>
        <v>50</v>
      </c>
    </row>
    <row r="64" spans="1:20" ht="18" hidden="1" thickTop="1" thickBot="1" x14ac:dyDescent="0.35">
      <c r="A64" s="90"/>
      <c r="B64" s="90"/>
      <c r="C64" s="78"/>
      <c r="D64" s="91"/>
      <c r="E64" s="92" t="s">
        <v>100</v>
      </c>
      <c r="F64" s="78" t="s">
        <v>53</v>
      </c>
      <c r="G64" s="79"/>
      <c r="H64" s="79"/>
      <c r="I64" s="79"/>
      <c r="J64" s="79"/>
      <c r="K64" s="82"/>
      <c r="L64" s="82">
        <v>20</v>
      </c>
      <c r="M64" s="82"/>
      <c r="N64" s="82"/>
      <c r="O64" s="82"/>
      <c r="P64" s="82">
        <v>30</v>
      </c>
      <c r="Q64" s="82">
        <v>30</v>
      </c>
      <c r="R64" s="82">
        <f t="shared" si="18"/>
        <v>80</v>
      </c>
      <c r="S64" s="82">
        <f t="shared" si="19"/>
        <v>30</v>
      </c>
      <c r="T64" s="82">
        <f t="shared" si="20"/>
        <v>50</v>
      </c>
    </row>
    <row r="65" spans="1:20" ht="18" hidden="1" thickTop="1" thickBot="1" x14ac:dyDescent="0.35">
      <c r="A65" s="90"/>
      <c r="B65" s="90"/>
      <c r="C65" s="78"/>
      <c r="D65" s="91"/>
      <c r="E65" s="92" t="s">
        <v>100</v>
      </c>
      <c r="F65" s="78" t="s">
        <v>54</v>
      </c>
      <c r="G65" s="79"/>
      <c r="H65" s="79"/>
      <c r="I65" s="79"/>
      <c r="J65" s="79"/>
      <c r="K65" s="82"/>
      <c r="L65" s="82">
        <v>20</v>
      </c>
      <c r="M65" s="82"/>
      <c r="N65" s="82"/>
      <c r="O65" s="82"/>
      <c r="P65" s="82">
        <v>30</v>
      </c>
      <c r="Q65" s="82">
        <v>20</v>
      </c>
      <c r="R65" s="82">
        <f t="shared" si="18"/>
        <v>70</v>
      </c>
      <c r="S65" s="82">
        <f t="shared" si="19"/>
        <v>20</v>
      </c>
      <c r="T65" s="82">
        <f t="shared" si="20"/>
        <v>50</v>
      </c>
    </row>
    <row r="66" spans="1:20" ht="18" hidden="1" thickTop="1" thickBot="1" x14ac:dyDescent="0.35">
      <c r="A66" s="90"/>
      <c r="B66" s="90"/>
      <c r="C66" s="78"/>
      <c r="D66" s="91"/>
      <c r="E66" s="92" t="s">
        <v>100</v>
      </c>
      <c r="F66" s="78" t="s">
        <v>55</v>
      </c>
      <c r="G66" s="79"/>
      <c r="H66" s="79"/>
      <c r="I66" s="79"/>
      <c r="J66" s="79"/>
      <c r="K66" s="82"/>
      <c r="L66" s="82">
        <v>20</v>
      </c>
      <c r="M66" s="82"/>
      <c r="N66" s="82"/>
      <c r="O66" s="82"/>
      <c r="P66" s="82">
        <v>30</v>
      </c>
      <c r="Q66" s="82">
        <v>20</v>
      </c>
      <c r="R66" s="82">
        <f t="shared" si="18"/>
        <v>70</v>
      </c>
      <c r="S66" s="82">
        <f t="shared" si="19"/>
        <v>20</v>
      </c>
      <c r="T66" s="82">
        <f t="shared" si="20"/>
        <v>50</v>
      </c>
    </row>
    <row r="67" spans="1:20" ht="17.25" thickBot="1" x14ac:dyDescent="0.35">
      <c r="A67" s="90"/>
      <c r="B67" s="78"/>
      <c r="C67" s="77" t="s">
        <v>45</v>
      </c>
      <c r="D67" s="78" t="s">
        <v>101</v>
      </c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</row>
    <row r="68" spans="1:20" ht="17.25" thickBot="1" x14ac:dyDescent="0.35">
      <c r="A68" s="90"/>
      <c r="B68" s="78"/>
      <c r="C68" s="78"/>
      <c r="D68" s="77" t="s">
        <v>45</v>
      </c>
      <c r="E68" s="79" t="s">
        <v>102</v>
      </c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</row>
    <row r="69" spans="1:20" ht="17.25" thickBot="1" x14ac:dyDescent="0.35">
      <c r="A69" s="90"/>
      <c r="B69" s="78"/>
      <c r="C69" s="78"/>
      <c r="D69" s="79"/>
      <c r="E69" s="77" t="s">
        <v>45</v>
      </c>
      <c r="F69" s="79" t="s">
        <v>103</v>
      </c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</row>
    <row r="70" spans="1:20" ht="17.25" thickBot="1" x14ac:dyDescent="0.35">
      <c r="A70" s="90"/>
      <c r="B70" s="78"/>
      <c r="C70" s="78"/>
      <c r="D70" s="79"/>
      <c r="E70" s="79"/>
      <c r="F70" s="77" t="s">
        <v>45</v>
      </c>
      <c r="G70" s="79" t="s">
        <v>104</v>
      </c>
      <c r="H70" s="78"/>
      <c r="I70" s="79"/>
      <c r="J70" s="79"/>
      <c r="K70" s="80">
        <f t="shared" ref="K70:T70" si="21">SUM(K71:K81)</f>
        <v>12</v>
      </c>
      <c r="L70" s="80">
        <f t="shared" si="21"/>
        <v>65</v>
      </c>
      <c r="M70" s="80">
        <f t="shared" si="21"/>
        <v>0</v>
      </c>
      <c r="N70" s="80">
        <f t="shared" si="21"/>
        <v>0</v>
      </c>
      <c r="O70" s="80">
        <f t="shared" si="21"/>
        <v>100</v>
      </c>
      <c r="P70" s="80">
        <f t="shared" si="21"/>
        <v>30</v>
      </c>
      <c r="Q70" s="80">
        <f t="shared" si="21"/>
        <v>250</v>
      </c>
      <c r="R70" s="80">
        <f t="shared" si="21"/>
        <v>457</v>
      </c>
      <c r="S70" s="80">
        <f t="shared" si="21"/>
        <v>250</v>
      </c>
      <c r="T70" s="80">
        <f t="shared" si="21"/>
        <v>207</v>
      </c>
    </row>
    <row r="71" spans="1:20" ht="18" hidden="1" thickTop="1" thickBot="1" x14ac:dyDescent="0.35">
      <c r="A71" s="90"/>
      <c r="B71" s="78"/>
      <c r="C71" s="78"/>
      <c r="D71" s="79"/>
      <c r="E71" s="79"/>
      <c r="F71" s="78"/>
      <c r="G71" s="81" t="s">
        <v>48</v>
      </c>
      <c r="H71" s="79" t="s">
        <v>105</v>
      </c>
      <c r="I71" s="79"/>
      <c r="J71" s="79"/>
      <c r="K71" s="82">
        <v>3</v>
      </c>
      <c r="L71" s="82"/>
      <c r="M71" s="82"/>
      <c r="N71" s="82"/>
      <c r="O71" s="82"/>
      <c r="P71" s="82"/>
      <c r="Q71" s="82">
        <v>10</v>
      </c>
      <c r="R71" s="82">
        <f t="shared" ref="R71:R81" si="22">SUM(K71:Q71)</f>
        <v>13</v>
      </c>
      <c r="S71" s="82">
        <f t="shared" ref="S71:S81" si="23">Q71</f>
        <v>10</v>
      </c>
      <c r="T71" s="82">
        <f t="shared" ref="T71:T81" si="24">R71-S71</f>
        <v>3</v>
      </c>
    </row>
    <row r="72" spans="1:20" ht="18" hidden="1" thickTop="1" thickBot="1" x14ac:dyDescent="0.35">
      <c r="A72" s="90"/>
      <c r="B72" s="78"/>
      <c r="C72" s="78"/>
      <c r="D72" s="79"/>
      <c r="E72" s="79"/>
      <c r="F72" s="78"/>
      <c r="G72" s="93" t="s">
        <v>57</v>
      </c>
      <c r="H72" s="79" t="s">
        <v>105</v>
      </c>
      <c r="I72" s="79"/>
      <c r="J72" s="79"/>
      <c r="K72" s="82">
        <v>3</v>
      </c>
      <c r="L72" s="82"/>
      <c r="M72" s="82"/>
      <c r="N72" s="82"/>
      <c r="O72" s="82"/>
      <c r="P72" s="82"/>
      <c r="Q72" s="82">
        <v>10</v>
      </c>
      <c r="R72" s="82">
        <f t="shared" si="22"/>
        <v>13</v>
      </c>
      <c r="S72" s="82">
        <f t="shared" si="23"/>
        <v>10</v>
      </c>
      <c r="T72" s="82">
        <f t="shared" si="24"/>
        <v>3</v>
      </c>
    </row>
    <row r="73" spans="1:20" ht="18" hidden="1" thickTop="1" thickBot="1" x14ac:dyDescent="0.35">
      <c r="A73" s="90"/>
      <c r="B73" s="78"/>
      <c r="C73" s="78"/>
      <c r="D73" s="79"/>
      <c r="E73" s="79"/>
      <c r="F73" s="78"/>
      <c r="G73" s="84" t="s">
        <v>67</v>
      </c>
      <c r="H73" s="79" t="s">
        <v>105</v>
      </c>
      <c r="I73" s="79"/>
      <c r="J73" s="79"/>
      <c r="K73" s="82">
        <v>3</v>
      </c>
      <c r="L73" s="82"/>
      <c r="M73" s="82"/>
      <c r="N73" s="82"/>
      <c r="O73" s="82"/>
      <c r="P73" s="82"/>
      <c r="Q73" s="82">
        <v>10</v>
      </c>
      <c r="R73" s="82">
        <f t="shared" si="22"/>
        <v>13</v>
      </c>
      <c r="S73" s="82">
        <f t="shared" si="23"/>
        <v>10</v>
      </c>
      <c r="T73" s="82">
        <f t="shared" si="24"/>
        <v>3</v>
      </c>
    </row>
    <row r="74" spans="1:20" ht="18" hidden="1" thickTop="1" thickBot="1" x14ac:dyDescent="0.35">
      <c r="A74" s="90"/>
      <c r="B74" s="78"/>
      <c r="C74" s="78"/>
      <c r="D74" s="79"/>
      <c r="E74" s="79"/>
      <c r="F74" s="78"/>
      <c r="G74" s="86" t="s">
        <v>69</v>
      </c>
      <c r="H74" s="79" t="s">
        <v>105</v>
      </c>
      <c r="I74" s="79"/>
      <c r="J74" s="79"/>
      <c r="K74" s="82">
        <v>3</v>
      </c>
      <c r="L74" s="82"/>
      <c r="M74" s="82"/>
      <c r="N74" s="82"/>
      <c r="O74" s="82"/>
      <c r="P74" s="82"/>
      <c r="Q74" s="82">
        <v>10</v>
      </c>
      <c r="R74" s="82">
        <f t="shared" si="22"/>
        <v>13</v>
      </c>
      <c r="S74" s="82">
        <f t="shared" si="23"/>
        <v>10</v>
      </c>
      <c r="T74" s="82">
        <f t="shared" si="24"/>
        <v>3</v>
      </c>
    </row>
    <row r="75" spans="1:20" ht="17.25" hidden="1" thickBot="1" x14ac:dyDescent="0.35">
      <c r="A75" s="90"/>
      <c r="B75" s="78"/>
      <c r="C75" s="78"/>
      <c r="D75" s="79"/>
      <c r="E75" s="79"/>
      <c r="F75" s="78"/>
      <c r="G75" s="94" t="s">
        <v>57</v>
      </c>
      <c r="H75" s="79" t="s">
        <v>106</v>
      </c>
      <c r="I75" s="79"/>
      <c r="J75" s="79"/>
      <c r="K75" s="82"/>
      <c r="L75" s="82"/>
      <c r="M75" s="82"/>
      <c r="N75" s="82"/>
      <c r="O75" s="82"/>
      <c r="P75" s="82"/>
      <c r="Q75" s="82"/>
      <c r="R75" s="82">
        <f t="shared" si="22"/>
        <v>0</v>
      </c>
      <c r="S75" s="82">
        <f t="shared" si="23"/>
        <v>0</v>
      </c>
      <c r="T75" s="82">
        <f t="shared" si="24"/>
        <v>0</v>
      </c>
    </row>
    <row r="76" spans="1:20" ht="18" hidden="1" thickTop="1" thickBot="1" x14ac:dyDescent="0.35">
      <c r="A76" s="90"/>
      <c r="B76" s="78"/>
      <c r="C76" s="78"/>
      <c r="D76" s="79"/>
      <c r="E76" s="79"/>
      <c r="F76" s="78"/>
      <c r="G76" s="91"/>
      <c r="H76" s="92" t="s">
        <v>100</v>
      </c>
      <c r="I76" s="78" t="s">
        <v>107</v>
      </c>
      <c r="J76" s="78"/>
      <c r="K76" s="82"/>
      <c r="L76" s="82">
        <v>15</v>
      </c>
      <c r="M76" s="82"/>
      <c r="N76" s="82"/>
      <c r="O76" s="82"/>
      <c r="P76" s="82"/>
      <c r="Q76" s="82"/>
      <c r="R76" s="82">
        <f t="shared" si="22"/>
        <v>15</v>
      </c>
      <c r="S76" s="82">
        <f t="shared" si="23"/>
        <v>0</v>
      </c>
      <c r="T76" s="82">
        <f t="shared" si="24"/>
        <v>15</v>
      </c>
    </row>
    <row r="77" spans="1:20" ht="18" hidden="1" thickTop="1" thickBot="1" x14ac:dyDescent="0.35">
      <c r="A77" s="90"/>
      <c r="B77" s="78"/>
      <c r="C77" s="78"/>
      <c r="D77" s="79"/>
      <c r="E77" s="79"/>
      <c r="F77" s="78"/>
      <c r="G77" s="91"/>
      <c r="H77" s="92" t="s">
        <v>100</v>
      </c>
      <c r="I77" s="78" t="s">
        <v>108</v>
      </c>
      <c r="J77" s="78"/>
      <c r="K77" s="82"/>
      <c r="L77" s="82">
        <v>10</v>
      </c>
      <c r="M77" s="82"/>
      <c r="N77" s="82"/>
      <c r="O77" s="82">
        <v>20</v>
      </c>
      <c r="P77" s="82"/>
      <c r="Q77" s="82">
        <v>60</v>
      </c>
      <c r="R77" s="82">
        <f t="shared" si="22"/>
        <v>90</v>
      </c>
      <c r="S77" s="82">
        <f t="shared" si="23"/>
        <v>60</v>
      </c>
      <c r="T77" s="82">
        <f t="shared" si="24"/>
        <v>30</v>
      </c>
    </row>
    <row r="78" spans="1:20" ht="18" hidden="1" thickTop="1" thickBot="1" x14ac:dyDescent="0.35">
      <c r="A78" s="90"/>
      <c r="B78" s="79"/>
      <c r="C78" s="78"/>
      <c r="D78" s="78"/>
      <c r="E78" s="78"/>
      <c r="F78" s="78"/>
      <c r="G78" s="78"/>
      <c r="H78" s="92" t="s">
        <v>100</v>
      </c>
      <c r="I78" s="78" t="s">
        <v>109</v>
      </c>
      <c r="J78" s="78"/>
      <c r="K78" s="82"/>
      <c r="L78" s="82">
        <v>10</v>
      </c>
      <c r="M78" s="82"/>
      <c r="N78" s="82"/>
      <c r="O78" s="82">
        <v>10</v>
      </c>
      <c r="P78" s="82"/>
      <c r="Q78" s="82">
        <v>30</v>
      </c>
      <c r="R78" s="82">
        <f t="shared" si="22"/>
        <v>50</v>
      </c>
      <c r="S78" s="82">
        <f t="shared" si="23"/>
        <v>30</v>
      </c>
      <c r="T78" s="82">
        <f t="shared" si="24"/>
        <v>20</v>
      </c>
    </row>
    <row r="79" spans="1:20" ht="18" hidden="1" thickTop="1" thickBot="1" x14ac:dyDescent="0.35">
      <c r="A79" s="90"/>
      <c r="B79" s="79"/>
      <c r="C79" s="78"/>
      <c r="D79" s="78"/>
      <c r="E79" s="78"/>
      <c r="F79" s="78"/>
      <c r="G79" s="78"/>
      <c r="H79" s="92" t="s">
        <v>100</v>
      </c>
      <c r="I79" s="78" t="s">
        <v>110</v>
      </c>
      <c r="J79" s="78"/>
      <c r="K79" s="82"/>
      <c r="L79" s="82">
        <v>10</v>
      </c>
      <c r="M79" s="82"/>
      <c r="N79" s="82"/>
      <c r="O79" s="82">
        <v>10</v>
      </c>
      <c r="P79" s="82"/>
      <c r="Q79" s="82">
        <v>30</v>
      </c>
      <c r="R79" s="82">
        <f t="shared" si="22"/>
        <v>50</v>
      </c>
      <c r="S79" s="82">
        <f t="shared" si="23"/>
        <v>30</v>
      </c>
      <c r="T79" s="82">
        <f t="shared" si="24"/>
        <v>20</v>
      </c>
    </row>
    <row r="80" spans="1:20" ht="18" hidden="1" thickTop="1" thickBot="1" x14ac:dyDescent="0.35">
      <c r="A80" s="90"/>
      <c r="B80" s="79"/>
      <c r="C80" s="78"/>
      <c r="D80" s="78"/>
      <c r="E80" s="78"/>
      <c r="F80" s="78"/>
      <c r="G80" s="78"/>
      <c r="H80" s="92" t="s">
        <v>100</v>
      </c>
      <c r="I80" s="79" t="s">
        <v>111</v>
      </c>
      <c r="J80" s="79"/>
      <c r="K80" s="82"/>
      <c r="L80" s="82">
        <v>10</v>
      </c>
      <c r="M80" s="82"/>
      <c r="N80" s="82"/>
      <c r="O80" s="82">
        <v>60</v>
      </c>
      <c r="P80" s="82"/>
      <c r="Q80" s="82">
        <v>30</v>
      </c>
      <c r="R80" s="82">
        <f t="shared" si="22"/>
        <v>100</v>
      </c>
      <c r="S80" s="82">
        <f t="shared" si="23"/>
        <v>30</v>
      </c>
      <c r="T80" s="82">
        <f t="shared" si="24"/>
        <v>70</v>
      </c>
    </row>
    <row r="81" spans="1:20" ht="18" hidden="1" thickTop="1" thickBot="1" x14ac:dyDescent="0.35">
      <c r="A81" s="90"/>
      <c r="B81" s="79"/>
      <c r="C81" s="78"/>
      <c r="D81" s="78"/>
      <c r="E81" s="78"/>
      <c r="F81" s="78"/>
      <c r="G81" s="78"/>
      <c r="H81" s="92" t="s">
        <v>100</v>
      </c>
      <c r="I81" s="79" t="s">
        <v>112</v>
      </c>
      <c r="J81" s="79"/>
      <c r="K81" s="82"/>
      <c r="L81" s="82">
        <v>10</v>
      </c>
      <c r="M81" s="82"/>
      <c r="N81" s="82"/>
      <c r="O81" s="82"/>
      <c r="P81" s="82">
        <v>30</v>
      </c>
      <c r="Q81" s="82">
        <v>60</v>
      </c>
      <c r="R81" s="82">
        <f t="shared" si="22"/>
        <v>100</v>
      </c>
      <c r="S81" s="82">
        <f t="shared" si="23"/>
        <v>60</v>
      </c>
      <c r="T81" s="82">
        <f t="shared" si="24"/>
        <v>40</v>
      </c>
    </row>
    <row r="82" spans="1:20" ht="17.25" thickBot="1" x14ac:dyDescent="0.35">
      <c r="A82" s="90"/>
      <c r="B82" s="79"/>
      <c r="C82" s="78"/>
      <c r="D82" s="78"/>
      <c r="E82" s="78"/>
      <c r="F82" s="77" t="s">
        <v>45</v>
      </c>
      <c r="G82" s="79" t="s">
        <v>113</v>
      </c>
      <c r="H82" s="78"/>
      <c r="I82" s="79"/>
      <c r="J82" s="79"/>
      <c r="K82" s="80">
        <f t="shared" ref="K82:T82" si="25">SUM(K83:K93)</f>
        <v>12</v>
      </c>
      <c r="L82" s="80">
        <f t="shared" si="25"/>
        <v>65</v>
      </c>
      <c r="M82" s="80">
        <f t="shared" si="25"/>
        <v>0</v>
      </c>
      <c r="N82" s="80">
        <f t="shared" si="25"/>
        <v>0</v>
      </c>
      <c r="O82" s="80">
        <f t="shared" si="25"/>
        <v>160</v>
      </c>
      <c r="P82" s="80">
        <f t="shared" si="25"/>
        <v>30</v>
      </c>
      <c r="Q82" s="80">
        <f t="shared" si="25"/>
        <v>280</v>
      </c>
      <c r="R82" s="80">
        <f t="shared" si="25"/>
        <v>547</v>
      </c>
      <c r="S82" s="80">
        <f t="shared" si="25"/>
        <v>280</v>
      </c>
      <c r="T82" s="80">
        <f t="shared" si="25"/>
        <v>267</v>
      </c>
    </row>
    <row r="83" spans="1:20" ht="18" hidden="1" thickTop="1" thickBot="1" x14ac:dyDescent="0.35">
      <c r="A83" s="90"/>
      <c r="B83" s="79"/>
      <c r="C83" s="78"/>
      <c r="D83" s="79"/>
      <c r="E83" s="79"/>
      <c r="F83" s="78"/>
      <c r="G83" s="81" t="s">
        <v>48</v>
      </c>
      <c r="H83" s="79" t="s">
        <v>105</v>
      </c>
      <c r="I83" s="79"/>
      <c r="J83" s="79"/>
      <c r="K83" s="82">
        <v>3</v>
      </c>
      <c r="L83" s="82"/>
      <c r="M83" s="82"/>
      <c r="N83" s="82"/>
      <c r="O83" s="82"/>
      <c r="P83" s="82"/>
      <c r="Q83" s="82">
        <v>10</v>
      </c>
      <c r="R83" s="82">
        <f t="shared" ref="R83:R93" si="26">SUM(K83:Q83)</f>
        <v>13</v>
      </c>
      <c r="S83" s="82">
        <f t="shared" ref="S83:S93" si="27">Q83</f>
        <v>10</v>
      </c>
      <c r="T83" s="82">
        <f t="shared" ref="T83:T93" si="28">R83-S83</f>
        <v>3</v>
      </c>
    </row>
    <row r="84" spans="1:20" ht="18" hidden="1" thickTop="1" thickBot="1" x14ac:dyDescent="0.35">
      <c r="A84" s="90"/>
      <c r="B84" s="79"/>
      <c r="C84" s="78"/>
      <c r="D84" s="79"/>
      <c r="E84" s="79"/>
      <c r="F84" s="78"/>
      <c r="G84" s="83" t="s">
        <v>57</v>
      </c>
      <c r="H84" s="79" t="s">
        <v>105</v>
      </c>
      <c r="I84" s="79"/>
      <c r="J84" s="79"/>
      <c r="K84" s="82">
        <v>3</v>
      </c>
      <c r="L84" s="82"/>
      <c r="M84" s="82"/>
      <c r="N84" s="82"/>
      <c r="O84" s="82"/>
      <c r="P84" s="82"/>
      <c r="Q84" s="82">
        <v>10</v>
      </c>
      <c r="R84" s="82">
        <f t="shared" si="26"/>
        <v>13</v>
      </c>
      <c r="S84" s="82">
        <f t="shared" si="27"/>
        <v>10</v>
      </c>
      <c r="T84" s="82">
        <f t="shared" si="28"/>
        <v>3</v>
      </c>
    </row>
    <row r="85" spans="1:20" ht="18" hidden="1" thickTop="1" thickBot="1" x14ac:dyDescent="0.35">
      <c r="A85" s="90"/>
      <c r="B85" s="79"/>
      <c r="C85" s="78"/>
      <c r="D85" s="79"/>
      <c r="E85" s="79"/>
      <c r="F85" s="78"/>
      <c r="G85" s="95" t="s">
        <v>67</v>
      </c>
      <c r="H85" s="79" t="s">
        <v>105</v>
      </c>
      <c r="I85" s="79"/>
      <c r="J85" s="79"/>
      <c r="K85" s="82">
        <v>3</v>
      </c>
      <c r="L85" s="82"/>
      <c r="M85" s="82"/>
      <c r="N85" s="82"/>
      <c r="O85" s="82"/>
      <c r="P85" s="82"/>
      <c r="Q85" s="82">
        <v>10</v>
      </c>
      <c r="R85" s="82">
        <f t="shared" si="26"/>
        <v>13</v>
      </c>
      <c r="S85" s="82">
        <f t="shared" si="27"/>
        <v>10</v>
      </c>
      <c r="T85" s="82">
        <f t="shared" si="28"/>
        <v>3</v>
      </c>
    </row>
    <row r="86" spans="1:20" ht="18" hidden="1" thickTop="1" thickBot="1" x14ac:dyDescent="0.35">
      <c r="A86" s="90"/>
      <c r="B86" s="79"/>
      <c r="C86" s="78"/>
      <c r="D86" s="79"/>
      <c r="E86" s="79"/>
      <c r="F86" s="78"/>
      <c r="G86" s="86" t="s">
        <v>69</v>
      </c>
      <c r="H86" s="79" t="s">
        <v>105</v>
      </c>
      <c r="I86" s="79"/>
      <c r="J86" s="79"/>
      <c r="K86" s="82">
        <v>3</v>
      </c>
      <c r="L86" s="82"/>
      <c r="M86" s="82"/>
      <c r="N86" s="82"/>
      <c r="O86" s="82"/>
      <c r="P86" s="82"/>
      <c r="Q86" s="82">
        <v>10</v>
      </c>
      <c r="R86" s="82">
        <f t="shared" si="26"/>
        <v>13</v>
      </c>
      <c r="S86" s="82">
        <f t="shared" si="27"/>
        <v>10</v>
      </c>
      <c r="T86" s="82">
        <f t="shared" si="28"/>
        <v>3</v>
      </c>
    </row>
    <row r="87" spans="1:20" ht="18" hidden="1" thickTop="1" thickBot="1" x14ac:dyDescent="0.35">
      <c r="A87" s="90"/>
      <c r="B87" s="79"/>
      <c r="C87" s="78"/>
      <c r="D87" s="79"/>
      <c r="E87" s="79"/>
      <c r="F87" s="78"/>
      <c r="G87" s="83" t="s">
        <v>57</v>
      </c>
      <c r="H87" s="79" t="s">
        <v>106</v>
      </c>
      <c r="I87" s="79"/>
      <c r="J87" s="79"/>
      <c r="K87" s="82"/>
      <c r="L87" s="82"/>
      <c r="M87" s="82"/>
      <c r="N87" s="82"/>
      <c r="O87" s="82"/>
      <c r="P87" s="82"/>
      <c r="Q87" s="82"/>
      <c r="R87" s="82">
        <f t="shared" si="26"/>
        <v>0</v>
      </c>
      <c r="S87" s="82">
        <f t="shared" si="27"/>
        <v>0</v>
      </c>
      <c r="T87" s="82">
        <f t="shared" si="28"/>
        <v>0</v>
      </c>
    </row>
    <row r="88" spans="1:20" ht="18" hidden="1" thickTop="1" thickBot="1" x14ac:dyDescent="0.35">
      <c r="A88" s="90"/>
      <c r="B88" s="79"/>
      <c r="C88" s="78"/>
      <c r="D88" s="79"/>
      <c r="E88" s="79"/>
      <c r="F88" s="78"/>
      <c r="G88" s="91"/>
      <c r="H88" s="92" t="s">
        <v>100</v>
      </c>
      <c r="I88" s="78" t="s">
        <v>107</v>
      </c>
      <c r="J88" s="78"/>
      <c r="K88" s="82"/>
      <c r="L88" s="82">
        <v>15</v>
      </c>
      <c r="M88" s="82"/>
      <c r="N88" s="82"/>
      <c r="O88" s="82"/>
      <c r="P88" s="82"/>
      <c r="Q88" s="82"/>
      <c r="R88" s="82">
        <f t="shared" si="26"/>
        <v>15</v>
      </c>
      <c r="S88" s="82">
        <f t="shared" si="27"/>
        <v>0</v>
      </c>
      <c r="T88" s="82">
        <f t="shared" si="28"/>
        <v>15</v>
      </c>
    </row>
    <row r="89" spans="1:20" ht="18" hidden="1" thickTop="1" thickBot="1" x14ac:dyDescent="0.35">
      <c r="A89" s="90"/>
      <c r="B89" s="79"/>
      <c r="C89" s="78"/>
      <c r="D89" s="79"/>
      <c r="E89" s="79"/>
      <c r="F89" s="78"/>
      <c r="G89" s="91"/>
      <c r="H89" s="92" t="s">
        <v>100</v>
      </c>
      <c r="I89" s="78" t="s">
        <v>108</v>
      </c>
      <c r="J89" s="78"/>
      <c r="K89" s="82"/>
      <c r="L89" s="82">
        <v>10</v>
      </c>
      <c r="M89" s="82"/>
      <c r="N89" s="82"/>
      <c r="O89" s="82">
        <v>20</v>
      </c>
      <c r="P89" s="82"/>
      <c r="Q89" s="82">
        <v>60</v>
      </c>
      <c r="R89" s="82">
        <f t="shared" si="26"/>
        <v>90</v>
      </c>
      <c r="S89" s="82">
        <f t="shared" si="27"/>
        <v>60</v>
      </c>
      <c r="T89" s="82">
        <f t="shared" si="28"/>
        <v>30</v>
      </c>
    </row>
    <row r="90" spans="1:20" ht="18" hidden="1" thickTop="1" thickBot="1" x14ac:dyDescent="0.35">
      <c r="A90" s="90"/>
      <c r="B90" s="79"/>
      <c r="C90" s="78"/>
      <c r="D90" s="79"/>
      <c r="E90" s="79"/>
      <c r="F90" s="78"/>
      <c r="G90" s="78"/>
      <c r="H90" s="92" t="s">
        <v>100</v>
      </c>
      <c r="I90" s="78" t="s">
        <v>109</v>
      </c>
      <c r="J90" s="78"/>
      <c r="K90" s="82"/>
      <c r="L90" s="82">
        <v>10</v>
      </c>
      <c r="M90" s="82"/>
      <c r="N90" s="82"/>
      <c r="O90" s="82">
        <v>10</v>
      </c>
      <c r="P90" s="82"/>
      <c r="Q90" s="82">
        <v>30</v>
      </c>
      <c r="R90" s="82">
        <f t="shared" si="26"/>
        <v>50</v>
      </c>
      <c r="S90" s="82">
        <f t="shared" si="27"/>
        <v>30</v>
      </c>
      <c r="T90" s="82">
        <f t="shared" si="28"/>
        <v>20</v>
      </c>
    </row>
    <row r="91" spans="1:20" ht="18" hidden="1" thickTop="1" thickBot="1" x14ac:dyDescent="0.35">
      <c r="A91" s="90"/>
      <c r="B91" s="79"/>
      <c r="C91" s="78"/>
      <c r="D91" s="79"/>
      <c r="E91" s="79"/>
      <c r="F91" s="78"/>
      <c r="G91" s="78"/>
      <c r="H91" s="92" t="s">
        <v>100</v>
      </c>
      <c r="I91" s="78" t="s">
        <v>110</v>
      </c>
      <c r="J91" s="78"/>
      <c r="K91" s="82"/>
      <c r="L91" s="82">
        <v>10</v>
      </c>
      <c r="M91" s="82"/>
      <c r="N91" s="82"/>
      <c r="O91" s="82">
        <v>10</v>
      </c>
      <c r="P91" s="82"/>
      <c r="Q91" s="82">
        <v>30</v>
      </c>
      <c r="R91" s="82">
        <f t="shared" si="26"/>
        <v>50</v>
      </c>
      <c r="S91" s="82">
        <f t="shared" si="27"/>
        <v>30</v>
      </c>
      <c r="T91" s="82">
        <f t="shared" si="28"/>
        <v>20</v>
      </c>
    </row>
    <row r="92" spans="1:20" ht="18" hidden="1" thickTop="1" thickBot="1" x14ac:dyDescent="0.35">
      <c r="A92" s="90" t="s">
        <v>45</v>
      </c>
      <c r="B92" s="79"/>
      <c r="C92" s="78"/>
      <c r="D92" s="79"/>
      <c r="E92" s="79"/>
      <c r="F92" s="78"/>
      <c r="G92" s="78"/>
      <c r="H92" s="92" t="s">
        <v>100</v>
      </c>
      <c r="I92" s="79" t="s">
        <v>111</v>
      </c>
      <c r="J92" s="79"/>
      <c r="K92" s="82"/>
      <c r="L92" s="82">
        <v>10</v>
      </c>
      <c r="M92" s="82"/>
      <c r="N92" s="82"/>
      <c r="O92" s="82">
        <v>120</v>
      </c>
      <c r="P92" s="82"/>
      <c r="Q92" s="82">
        <v>60</v>
      </c>
      <c r="R92" s="82">
        <f t="shared" si="26"/>
        <v>190</v>
      </c>
      <c r="S92" s="82">
        <f t="shared" si="27"/>
        <v>60</v>
      </c>
      <c r="T92" s="82">
        <f t="shared" si="28"/>
        <v>130</v>
      </c>
    </row>
    <row r="93" spans="1:20" ht="18" hidden="1" thickTop="1" thickBot="1" x14ac:dyDescent="0.35">
      <c r="A93" s="90"/>
      <c r="B93" s="79"/>
      <c r="C93" s="78"/>
      <c r="D93" s="79"/>
      <c r="E93" s="79"/>
      <c r="F93" s="78"/>
      <c r="G93" s="78"/>
      <c r="H93" s="92" t="s">
        <v>100</v>
      </c>
      <c r="I93" s="79" t="s">
        <v>112</v>
      </c>
      <c r="J93" s="79"/>
      <c r="K93" s="82"/>
      <c r="L93" s="82">
        <v>10</v>
      </c>
      <c r="M93" s="82"/>
      <c r="N93" s="82"/>
      <c r="O93" s="82"/>
      <c r="P93" s="82">
        <v>30</v>
      </c>
      <c r="Q93" s="82">
        <v>60</v>
      </c>
      <c r="R93" s="82">
        <f t="shared" si="26"/>
        <v>100</v>
      </c>
      <c r="S93" s="82">
        <f t="shared" si="27"/>
        <v>60</v>
      </c>
      <c r="T93" s="82">
        <f t="shared" si="28"/>
        <v>40</v>
      </c>
    </row>
    <row r="94" spans="1:20" ht="17.25" thickBot="1" x14ac:dyDescent="0.35">
      <c r="A94" s="90"/>
      <c r="B94" s="79"/>
      <c r="C94" s="78"/>
      <c r="D94" s="79"/>
      <c r="E94" s="79"/>
      <c r="F94" s="77" t="s">
        <v>45</v>
      </c>
      <c r="G94" s="79" t="s">
        <v>114</v>
      </c>
      <c r="H94" s="78"/>
      <c r="I94" s="79"/>
      <c r="J94" s="79"/>
      <c r="K94" s="80">
        <f t="shared" ref="K94:T94" si="29">SUM(K95:K105)</f>
        <v>12</v>
      </c>
      <c r="L94" s="80">
        <f t="shared" si="29"/>
        <v>65</v>
      </c>
      <c r="M94" s="80">
        <f t="shared" si="29"/>
        <v>0</v>
      </c>
      <c r="N94" s="80">
        <f t="shared" si="29"/>
        <v>0</v>
      </c>
      <c r="O94" s="80">
        <f t="shared" si="29"/>
        <v>70</v>
      </c>
      <c r="P94" s="80">
        <f t="shared" si="29"/>
        <v>30</v>
      </c>
      <c r="Q94" s="80">
        <f t="shared" si="29"/>
        <v>250</v>
      </c>
      <c r="R94" s="80">
        <f t="shared" si="29"/>
        <v>427</v>
      </c>
      <c r="S94" s="80">
        <f t="shared" si="29"/>
        <v>250</v>
      </c>
      <c r="T94" s="80">
        <f t="shared" si="29"/>
        <v>177</v>
      </c>
    </row>
    <row r="95" spans="1:20" ht="18" hidden="1" thickTop="1" thickBot="1" x14ac:dyDescent="0.35">
      <c r="A95" s="90"/>
      <c r="B95" s="79"/>
      <c r="C95" s="78"/>
      <c r="D95" s="79"/>
      <c r="E95" s="79"/>
      <c r="F95" s="78"/>
      <c r="G95" s="81" t="s">
        <v>48</v>
      </c>
      <c r="H95" s="79" t="s">
        <v>105</v>
      </c>
      <c r="I95" s="79"/>
      <c r="J95" s="79"/>
      <c r="K95" s="82">
        <v>3</v>
      </c>
      <c r="L95" s="82"/>
      <c r="M95" s="82"/>
      <c r="N95" s="82"/>
      <c r="O95" s="82"/>
      <c r="P95" s="82"/>
      <c r="Q95" s="82">
        <v>10</v>
      </c>
      <c r="R95" s="82">
        <f t="shared" ref="R95:R105" si="30">SUM(K95:Q95)</f>
        <v>13</v>
      </c>
      <c r="S95" s="82">
        <f t="shared" ref="S95:S105" si="31">Q95</f>
        <v>10</v>
      </c>
      <c r="T95" s="82">
        <f t="shared" ref="T95:T105" si="32">R95-S95</f>
        <v>3</v>
      </c>
    </row>
    <row r="96" spans="1:20" ht="18" hidden="1" thickTop="1" thickBot="1" x14ac:dyDescent="0.35">
      <c r="A96" s="90"/>
      <c r="B96" s="79"/>
      <c r="C96" s="78"/>
      <c r="D96" s="79"/>
      <c r="E96" s="79"/>
      <c r="F96" s="78"/>
      <c r="G96" s="83" t="s">
        <v>57</v>
      </c>
      <c r="H96" s="79" t="s">
        <v>105</v>
      </c>
      <c r="I96" s="79"/>
      <c r="J96" s="79"/>
      <c r="K96" s="82">
        <v>3</v>
      </c>
      <c r="L96" s="82"/>
      <c r="M96" s="82"/>
      <c r="N96" s="82"/>
      <c r="O96" s="82"/>
      <c r="P96" s="82"/>
      <c r="Q96" s="82">
        <v>10</v>
      </c>
      <c r="R96" s="82">
        <f t="shared" si="30"/>
        <v>13</v>
      </c>
      <c r="S96" s="82">
        <f t="shared" si="31"/>
        <v>10</v>
      </c>
      <c r="T96" s="82">
        <f t="shared" si="32"/>
        <v>3</v>
      </c>
    </row>
    <row r="97" spans="1:20" ht="18" hidden="1" thickTop="1" thickBot="1" x14ac:dyDescent="0.35">
      <c r="A97" s="90"/>
      <c r="B97" s="79"/>
      <c r="C97" s="78"/>
      <c r="D97" s="79"/>
      <c r="E97" s="79"/>
      <c r="F97" s="78"/>
      <c r="G97" s="95" t="s">
        <v>67</v>
      </c>
      <c r="H97" s="79" t="s">
        <v>105</v>
      </c>
      <c r="I97" s="79"/>
      <c r="J97" s="79"/>
      <c r="K97" s="82">
        <v>3</v>
      </c>
      <c r="L97" s="82"/>
      <c r="M97" s="82"/>
      <c r="N97" s="82"/>
      <c r="O97" s="82"/>
      <c r="P97" s="82"/>
      <c r="Q97" s="82">
        <v>10</v>
      </c>
      <c r="R97" s="82">
        <f t="shared" si="30"/>
        <v>13</v>
      </c>
      <c r="S97" s="82">
        <f t="shared" si="31"/>
        <v>10</v>
      </c>
      <c r="T97" s="82">
        <f t="shared" si="32"/>
        <v>3</v>
      </c>
    </row>
    <row r="98" spans="1:20" ht="18" hidden="1" thickTop="1" thickBot="1" x14ac:dyDescent="0.35">
      <c r="A98" s="90"/>
      <c r="B98" s="79"/>
      <c r="C98" s="78"/>
      <c r="D98" s="79"/>
      <c r="E98" s="79"/>
      <c r="F98" s="78"/>
      <c r="G98" s="86" t="s">
        <v>69</v>
      </c>
      <c r="H98" s="79" t="s">
        <v>105</v>
      </c>
      <c r="I98" s="79"/>
      <c r="J98" s="79"/>
      <c r="K98" s="82">
        <v>3</v>
      </c>
      <c r="L98" s="82"/>
      <c r="M98" s="82"/>
      <c r="N98" s="82"/>
      <c r="O98" s="82"/>
      <c r="P98" s="82"/>
      <c r="Q98" s="82">
        <v>10</v>
      </c>
      <c r="R98" s="82">
        <f t="shared" si="30"/>
        <v>13</v>
      </c>
      <c r="S98" s="82">
        <f t="shared" si="31"/>
        <v>10</v>
      </c>
      <c r="T98" s="82">
        <f t="shared" si="32"/>
        <v>3</v>
      </c>
    </row>
    <row r="99" spans="1:20" ht="18" hidden="1" thickTop="1" thickBot="1" x14ac:dyDescent="0.35">
      <c r="A99" s="90"/>
      <c r="B99" s="79"/>
      <c r="C99" s="78"/>
      <c r="D99" s="79"/>
      <c r="E99" s="79"/>
      <c r="F99" s="78"/>
      <c r="G99" s="83" t="s">
        <v>57</v>
      </c>
      <c r="H99" s="79" t="s">
        <v>106</v>
      </c>
      <c r="I99" s="79"/>
      <c r="J99" s="79"/>
      <c r="K99" s="82"/>
      <c r="L99" s="82"/>
      <c r="M99" s="82"/>
      <c r="N99" s="82"/>
      <c r="O99" s="82"/>
      <c r="P99" s="82"/>
      <c r="Q99" s="82"/>
      <c r="R99" s="82">
        <f t="shared" si="30"/>
        <v>0</v>
      </c>
      <c r="S99" s="82">
        <f t="shared" si="31"/>
        <v>0</v>
      </c>
      <c r="T99" s="82">
        <f t="shared" si="32"/>
        <v>0</v>
      </c>
    </row>
    <row r="100" spans="1:20" ht="18" hidden="1" thickTop="1" thickBot="1" x14ac:dyDescent="0.35">
      <c r="A100" s="90"/>
      <c r="B100" s="79"/>
      <c r="C100" s="78"/>
      <c r="D100" s="79"/>
      <c r="E100" s="79"/>
      <c r="F100" s="78"/>
      <c r="G100" s="91"/>
      <c r="H100" s="92" t="s">
        <v>100</v>
      </c>
      <c r="I100" s="78" t="s">
        <v>107</v>
      </c>
      <c r="J100" s="78"/>
      <c r="K100" s="82"/>
      <c r="L100" s="82">
        <v>15</v>
      </c>
      <c r="M100" s="82"/>
      <c r="N100" s="82"/>
      <c r="O100" s="82"/>
      <c r="P100" s="82"/>
      <c r="Q100" s="82"/>
      <c r="R100" s="82">
        <f t="shared" si="30"/>
        <v>15</v>
      </c>
      <c r="S100" s="82">
        <f t="shared" si="31"/>
        <v>0</v>
      </c>
      <c r="T100" s="82">
        <f t="shared" si="32"/>
        <v>15</v>
      </c>
    </row>
    <row r="101" spans="1:20" ht="18" hidden="1" thickTop="1" thickBot="1" x14ac:dyDescent="0.35">
      <c r="A101" s="90"/>
      <c r="B101" s="79"/>
      <c r="C101" s="78"/>
      <c r="D101" s="79"/>
      <c r="E101" s="79"/>
      <c r="F101" s="78"/>
      <c r="G101" s="91"/>
      <c r="H101" s="92" t="s">
        <v>100</v>
      </c>
      <c r="I101" s="78" t="s">
        <v>108</v>
      </c>
      <c r="J101" s="78"/>
      <c r="K101" s="82"/>
      <c r="L101" s="82">
        <v>10</v>
      </c>
      <c r="M101" s="82"/>
      <c r="N101" s="82"/>
      <c r="O101" s="82">
        <v>20</v>
      </c>
      <c r="P101" s="82"/>
      <c r="Q101" s="82">
        <v>60</v>
      </c>
      <c r="R101" s="82">
        <f t="shared" si="30"/>
        <v>90</v>
      </c>
      <c r="S101" s="82">
        <f t="shared" si="31"/>
        <v>60</v>
      </c>
      <c r="T101" s="82">
        <f t="shared" si="32"/>
        <v>30</v>
      </c>
    </row>
    <row r="102" spans="1:20" ht="18" hidden="1" thickTop="1" thickBot="1" x14ac:dyDescent="0.35">
      <c r="A102" s="90"/>
      <c r="B102" s="79"/>
      <c r="C102" s="78"/>
      <c r="D102" s="79"/>
      <c r="E102" s="79"/>
      <c r="F102" s="78"/>
      <c r="G102" s="78"/>
      <c r="H102" s="92" t="s">
        <v>100</v>
      </c>
      <c r="I102" s="78" t="s">
        <v>109</v>
      </c>
      <c r="J102" s="78"/>
      <c r="K102" s="82"/>
      <c r="L102" s="82">
        <v>10</v>
      </c>
      <c r="M102" s="82"/>
      <c r="N102" s="82"/>
      <c r="O102" s="82">
        <v>10</v>
      </c>
      <c r="P102" s="82"/>
      <c r="Q102" s="82">
        <v>30</v>
      </c>
      <c r="R102" s="82">
        <f t="shared" si="30"/>
        <v>50</v>
      </c>
      <c r="S102" s="82">
        <f t="shared" si="31"/>
        <v>30</v>
      </c>
      <c r="T102" s="82">
        <f t="shared" si="32"/>
        <v>20</v>
      </c>
    </row>
    <row r="103" spans="1:20" ht="18" hidden="1" thickTop="1" thickBot="1" x14ac:dyDescent="0.35">
      <c r="A103" s="90"/>
      <c r="B103" s="79"/>
      <c r="C103" s="78"/>
      <c r="D103" s="79"/>
      <c r="E103" s="79"/>
      <c r="F103" s="78"/>
      <c r="G103" s="78"/>
      <c r="H103" s="92" t="s">
        <v>100</v>
      </c>
      <c r="I103" s="78" t="s">
        <v>110</v>
      </c>
      <c r="J103" s="78"/>
      <c r="K103" s="82"/>
      <c r="L103" s="82">
        <v>10</v>
      </c>
      <c r="M103" s="82"/>
      <c r="N103" s="82"/>
      <c r="O103" s="82">
        <v>10</v>
      </c>
      <c r="P103" s="82"/>
      <c r="Q103" s="82">
        <v>30</v>
      </c>
      <c r="R103" s="82">
        <f t="shared" si="30"/>
        <v>50</v>
      </c>
      <c r="S103" s="82">
        <f t="shared" si="31"/>
        <v>30</v>
      </c>
      <c r="T103" s="82">
        <f t="shared" si="32"/>
        <v>20</v>
      </c>
    </row>
    <row r="104" spans="1:20" ht="18" hidden="1" thickTop="1" thickBot="1" x14ac:dyDescent="0.35">
      <c r="A104" s="90"/>
      <c r="B104" s="79"/>
      <c r="C104" s="78"/>
      <c r="D104" s="79"/>
      <c r="E104" s="79"/>
      <c r="F104" s="78"/>
      <c r="G104" s="78"/>
      <c r="H104" s="92" t="s">
        <v>100</v>
      </c>
      <c r="I104" s="79" t="s">
        <v>111</v>
      </c>
      <c r="J104" s="79"/>
      <c r="K104" s="82"/>
      <c r="L104" s="82">
        <v>10</v>
      </c>
      <c r="M104" s="82"/>
      <c r="N104" s="82"/>
      <c r="O104" s="82">
        <v>30</v>
      </c>
      <c r="P104" s="82"/>
      <c r="Q104" s="82">
        <v>30</v>
      </c>
      <c r="R104" s="82">
        <f t="shared" si="30"/>
        <v>70</v>
      </c>
      <c r="S104" s="82">
        <f t="shared" si="31"/>
        <v>30</v>
      </c>
      <c r="T104" s="82">
        <f t="shared" si="32"/>
        <v>40</v>
      </c>
    </row>
    <row r="105" spans="1:20" ht="18" hidden="1" thickTop="1" thickBot="1" x14ac:dyDescent="0.35">
      <c r="A105" s="90"/>
      <c r="B105" s="79"/>
      <c r="C105" s="78"/>
      <c r="D105" s="79"/>
      <c r="E105" s="79"/>
      <c r="F105" s="78"/>
      <c r="G105" s="78"/>
      <c r="H105" s="92" t="s">
        <v>100</v>
      </c>
      <c r="I105" s="79" t="s">
        <v>112</v>
      </c>
      <c r="J105" s="79"/>
      <c r="K105" s="82"/>
      <c r="L105" s="82">
        <v>10</v>
      </c>
      <c r="M105" s="82"/>
      <c r="N105" s="82"/>
      <c r="O105" s="82"/>
      <c r="P105" s="82">
        <v>30</v>
      </c>
      <c r="Q105" s="82">
        <v>60</v>
      </c>
      <c r="R105" s="82">
        <f t="shared" si="30"/>
        <v>100</v>
      </c>
      <c r="S105" s="82">
        <f t="shared" si="31"/>
        <v>60</v>
      </c>
      <c r="T105" s="82">
        <f t="shared" si="32"/>
        <v>40</v>
      </c>
    </row>
    <row r="106" spans="1:20" ht="17.25" thickBot="1" x14ac:dyDescent="0.35">
      <c r="A106" s="90"/>
      <c r="B106" s="79"/>
      <c r="C106" s="78"/>
      <c r="D106" s="79"/>
      <c r="E106" s="77" t="s">
        <v>45</v>
      </c>
      <c r="F106" s="79" t="s">
        <v>115</v>
      </c>
      <c r="G106" s="79"/>
      <c r="H106" s="79"/>
      <c r="I106" s="79"/>
      <c r="J106" s="79"/>
      <c r="K106" s="79"/>
      <c r="L106" s="79"/>
      <c r="M106" s="79"/>
      <c r="N106" s="79"/>
      <c r="O106" s="79"/>
      <c r="P106" s="79"/>
      <c r="Q106" s="79"/>
      <c r="R106" s="79"/>
      <c r="S106" s="79"/>
      <c r="T106" s="79"/>
    </row>
    <row r="107" spans="1:20" ht="17.25" thickBot="1" x14ac:dyDescent="0.35">
      <c r="A107" s="90"/>
      <c r="B107" s="79"/>
      <c r="C107" s="78"/>
      <c r="D107" s="79"/>
      <c r="E107" s="79"/>
      <c r="F107" s="77" t="s">
        <v>45</v>
      </c>
      <c r="G107" s="79" t="s">
        <v>116</v>
      </c>
      <c r="H107" s="78"/>
      <c r="I107" s="79"/>
      <c r="J107" s="79"/>
      <c r="K107" s="80">
        <f t="shared" ref="K107:T107" si="33">SUM(K108:K118)</f>
        <v>12</v>
      </c>
      <c r="L107" s="80">
        <f t="shared" si="33"/>
        <v>65</v>
      </c>
      <c r="M107" s="80">
        <f t="shared" si="33"/>
        <v>0</v>
      </c>
      <c r="N107" s="80">
        <f t="shared" si="33"/>
        <v>0</v>
      </c>
      <c r="O107" s="80">
        <f t="shared" si="33"/>
        <v>220</v>
      </c>
      <c r="P107" s="80">
        <f t="shared" si="33"/>
        <v>30</v>
      </c>
      <c r="Q107" s="80">
        <f t="shared" si="33"/>
        <v>280</v>
      </c>
      <c r="R107" s="80">
        <f t="shared" si="33"/>
        <v>607</v>
      </c>
      <c r="S107" s="80">
        <f t="shared" si="33"/>
        <v>280</v>
      </c>
      <c r="T107" s="80">
        <f t="shared" si="33"/>
        <v>327</v>
      </c>
    </row>
    <row r="108" spans="1:20" ht="18" hidden="1" thickTop="1" thickBot="1" x14ac:dyDescent="0.35">
      <c r="A108" s="90"/>
      <c r="B108" s="79"/>
      <c r="C108" s="78"/>
      <c r="D108" s="79"/>
      <c r="E108" s="79"/>
      <c r="F108" s="78"/>
      <c r="G108" s="81" t="s">
        <v>48</v>
      </c>
      <c r="H108" s="79" t="s">
        <v>105</v>
      </c>
      <c r="I108" s="79"/>
      <c r="J108" s="79"/>
      <c r="K108" s="82">
        <v>3</v>
      </c>
      <c r="L108" s="82"/>
      <c r="M108" s="82"/>
      <c r="N108" s="82"/>
      <c r="O108" s="82"/>
      <c r="P108" s="82"/>
      <c r="Q108" s="82">
        <v>10</v>
      </c>
      <c r="R108" s="82">
        <f t="shared" ref="R108:R118" si="34">SUM(K108:Q108)</f>
        <v>13</v>
      </c>
      <c r="S108" s="82">
        <f t="shared" ref="S108:S118" si="35">Q108</f>
        <v>10</v>
      </c>
      <c r="T108" s="82">
        <f t="shared" ref="T108:T118" si="36">R108-S108</f>
        <v>3</v>
      </c>
    </row>
    <row r="109" spans="1:20" ht="18" hidden="1" thickTop="1" thickBot="1" x14ac:dyDescent="0.35">
      <c r="A109" s="90"/>
      <c r="B109" s="79"/>
      <c r="C109" s="78"/>
      <c r="D109" s="79"/>
      <c r="E109" s="79"/>
      <c r="F109" s="78"/>
      <c r="G109" s="93" t="s">
        <v>57</v>
      </c>
      <c r="H109" s="79" t="s">
        <v>105</v>
      </c>
      <c r="I109" s="79"/>
      <c r="J109" s="79"/>
      <c r="K109" s="82">
        <v>3</v>
      </c>
      <c r="L109" s="82"/>
      <c r="M109" s="82"/>
      <c r="N109" s="82"/>
      <c r="O109" s="82"/>
      <c r="P109" s="82"/>
      <c r="Q109" s="82">
        <v>10</v>
      </c>
      <c r="R109" s="82">
        <f t="shared" si="34"/>
        <v>13</v>
      </c>
      <c r="S109" s="82">
        <f t="shared" si="35"/>
        <v>10</v>
      </c>
      <c r="T109" s="82">
        <f t="shared" si="36"/>
        <v>3</v>
      </c>
    </row>
    <row r="110" spans="1:20" ht="18" hidden="1" thickTop="1" thickBot="1" x14ac:dyDescent="0.35">
      <c r="A110" s="90"/>
      <c r="B110" s="79"/>
      <c r="C110" s="78"/>
      <c r="D110" s="79"/>
      <c r="E110" s="79"/>
      <c r="F110" s="78"/>
      <c r="G110" s="95" t="s">
        <v>67</v>
      </c>
      <c r="H110" s="79" t="s">
        <v>105</v>
      </c>
      <c r="I110" s="79"/>
      <c r="J110" s="79"/>
      <c r="K110" s="82">
        <v>3</v>
      </c>
      <c r="L110" s="82"/>
      <c r="M110" s="82"/>
      <c r="N110" s="82"/>
      <c r="O110" s="82"/>
      <c r="P110" s="82"/>
      <c r="Q110" s="82">
        <v>10</v>
      </c>
      <c r="R110" s="82">
        <f t="shared" si="34"/>
        <v>13</v>
      </c>
      <c r="S110" s="82">
        <f t="shared" si="35"/>
        <v>10</v>
      </c>
      <c r="T110" s="82">
        <f t="shared" si="36"/>
        <v>3</v>
      </c>
    </row>
    <row r="111" spans="1:20" ht="18" hidden="1" thickTop="1" thickBot="1" x14ac:dyDescent="0.35">
      <c r="A111" s="90"/>
      <c r="B111" s="79"/>
      <c r="C111" s="78"/>
      <c r="D111" s="79"/>
      <c r="E111" s="79"/>
      <c r="F111" s="78"/>
      <c r="G111" s="86" t="s">
        <v>69</v>
      </c>
      <c r="H111" s="79" t="s">
        <v>105</v>
      </c>
      <c r="I111" s="79"/>
      <c r="J111" s="79"/>
      <c r="K111" s="82">
        <v>3</v>
      </c>
      <c r="L111" s="82"/>
      <c r="M111" s="82"/>
      <c r="N111" s="82"/>
      <c r="O111" s="82"/>
      <c r="P111" s="82"/>
      <c r="Q111" s="82">
        <v>10</v>
      </c>
      <c r="R111" s="82">
        <f t="shared" si="34"/>
        <v>13</v>
      </c>
      <c r="S111" s="82">
        <f t="shared" si="35"/>
        <v>10</v>
      </c>
      <c r="T111" s="82">
        <f t="shared" si="36"/>
        <v>3</v>
      </c>
    </row>
    <row r="112" spans="1:20" ht="17.25" hidden="1" thickBot="1" x14ac:dyDescent="0.35">
      <c r="A112" s="90"/>
      <c r="B112" s="79"/>
      <c r="C112" s="78"/>
      <c r="D112" s="79"/>
      <c r="E112" s="79"/>
      <c r="F112" s="78"/>
      <c r="G112" s="94" t="s">
        <v>57</v>
      </c>
      <c r="H112" s="79" t="s">
        <v>106</v>
      </c>
      <c r="I112" s="79"/>
      <c r="J112" s="79"/>
      <c r="K112" s="82"/>
      <c r="L112" s="82"/>
      <c r="M112" s="82"/>
      <c r="N112" s="82"/>
      <c r="O112" s="82"/>
      <c r="P112" s="82"/>
      <c r="Q112" s="82"/>
      <c r="R112" s="82">
        <f t="shared" si="34"/>
        <v>0</v>
      </c>
      <c r="S112" s="82">
        <f t="shared" si="35"/>
        <v>0</v>
      </c>
      <c r="T112" s="82">
        <f t="shared" si="36"/>
        <v>0</v>
      </c>
    </row>
    <row r="113" spans="1:20" ht="18" hidden="1" thickTop="1" thickBot="1" x14ac:dyDescent="0.35">
      <c r="A113" s="90"/>
      <c r="B113" s="79"/>
      <c r="C113" s="78"/>
      <c r="D113" s="79"/>
      <c r="E113" s="79"/>
      <c r="F113" s="78"/>
      <c r="G113" s="91"/>
      <c r="H113" s="92" t="s">
        <v>100</v>
      </c>
      <c r="I113" s="78" t="s">
        <v>107</v>
      </c>
      <c r="J113" s="78"/>
      <c r="K113" s="82"/>
      <c r="L113" s="82">
        <v>15</v>
      </c>
      <c r="M113" s="82"/>
      <c r="N113" s="82"/>
      <c r="O113" s="82"/>
      <c r="P113" s="82"/>
      <c r="Q113" s="82"/>
      <c r="R113" s="82">
        <f t="shared" si="34"/>
        <v>15</v>
      </c>
      <c r="S113" s="82">
        <f t="shared" si="35"/>
        <v>0</v>
      </c>
      <c r="T113" s="82">
        <f t="shared" si="36"/>
        <v>15</v>
      </c>
    </row>
    <row r="114" spans="1:20" ht="18" hidden="1" thickTop="1" thickBot="1" x14ac:dyDescent="0.35">
      <c r="A114" s="90"/>
      <c r="B114" s="79"/>
      <c r="C114" s="78"/>
      <c r="D114" s="79"/>
      <c r="E114" s="79"/>
      <c r="F114" s="78"/>
      <c r="G114" s="91"/>
      <c r="H114" s="92" t="s">
        <v>100</v>
      </c>
      <c r="I114" s="78" t="s">
        <v>108</v>
      </c>
      <c r="J114" s="78"/>
      <c r="K114" s="82"/>
      <c r="L114" s="82">
        <v>10</v>
      </c>
      <c r="M114" s="82"/>
      <c r="N114" s="82"/>
      <c r="O114" s="82">
        <v>20</v>
      </c>
      <c r="P114" s="82"/>
      <c r="Q114" s="82">
        <v>60</v>
      </c>
      <c r="R114" s="82">
        <f t="shared" si="34"/>
        <v>90</v>
      </c>
      <c r="S114" s="82">
        <f t="shared" si="35"/>
        <v>60</v>
      </c>
      <c r="T114" s="82">
        <f t="shared" si="36"/>
        <v>30</v>
      </c>
    </row>
    <row r="115" spans="1:20" ht="18" hidden="1" thickTop="1" thickBot="1" x14ac:dyDescent="0.35">
      <c r="A115" s="90"/>
      <c r="B115" s="79"/>
      <c r="C115" s="78"/>
      <c r="D115" s="79"/>
      <c r="E115" s="78"/>
      <c r="F115" s="78"/>
      <c r="G115" s="78"/>
      <c r="H115" s="92" t="s">
        <v>100</v>
      </c>
      <c r="I115" s="78" t="s">
        <v>109</v>
      </c>
      <c r="J115" s="78"/>
      <c r="K115" s="82"/>
      <c r="L115" s="82">
        <v>10</v>
      </c>
      <c r="M115" s="82"/>
      <c r="N115" s="82"/>
      <c r="O115" s="82">
        <v>10</v>
      </c>
      <c r="P115" s="82"/>
      <c r="Q115" s="82">
        <v>30</v>
      </c>
      <c r="R115" s="82">
        <f t="shared" si="34"/>
        <v>50</v>
      </c>
      <c r="S115" s="82">
        <f t="shared" si="35"/>
        <v>30</v>
      </c>
      <c r="T115" s="82">
        <f t="shared" si="36"/>
        <v>20</v>
      </c>
    </row>
    <row r="116" spans="1:20" ht="18" hidden="1" thickTop="1" thickBot="1" x14ac:dyDescent="0.35">
      <c r="A116" s="90"/>
      <c r="B116" s="79"/>
      <c r="C116" s="78"/>
      <c r="D116" s="79"/>
      <c r="E116" s="78"/>
      <c r="F116" s="78"/>
      <c r="G116" s="78"/>
      <c r="H116" s="92" t="s">
        <v>100</v>
      </c>
      <c r="I116" s="78" t="s">
        <v>110</v>
      </c>
      <c r="J116" s="78"/>
      <c r="K116" s="82"/>
      <c r="L116" s="82">
        <v>10</v>
      </c>
      <c r="M116" s="82"/>
      <c r="N116" s="82"/>
      <c r="O116" s="82">
        <v>10</v>
      </c>
      <c r="P116" s="82"/>
      <c r="Q116" s="82">
        <v>30</v>
      </c>
      <c r="R116" s="82">
        <f t="shared" si="34"/>
        <v>50</v>
      </c>
      <c r="S116" s="82">
        <f t="shared" si="35"/>
        <v>30</v>
      </c>
      <c r="T116" s="82">
        <f t="shared" si="36"/>
        <v>20</v>
      </c>
    </row>
    <row r="117" spans="1:20" ht="18" hidden="1" thickTop="1" thickBot="1" x14ac:dyDescent="0.35">
      <c r="A117" s="90"/>
      <c r="B117" s="78"/>
      <c r="C117" s="78"/>
      <c r="D117" s="78"/>
      <c r="E117" s="78"/>
      <c r="F117" s="78"/>
      <c r="G117" s="78"/>
      <c r="H117" s="92" t="s">
        <v>100</v>
      </c>
      <c r="I117" s="79" t="s">
        <v>111</v>
      </c>
      <c r="J117" s="79"/>
      <c r="K117" s="82"/>
      <c r="L117" s="82">
        <v>10</v>
      </c>
      <c r="M117" s="82"/>
      <c r="N117" s="82"/>
      <c r="O117" s="82">
        <v>180</v>
      </c>
      <c r="P117" s="82"/>
      <c r="Q117" s="82">
        <v>60</v>
      </c>
      <c r="R117" s="82">
        <f t="shared" si="34"/>
        <v>250</v>
      </c>
      <c r="S117" s="82">
        <f t="shared" si="35"/>
        <v>60</v>
      </c>
      <c r="T117" s="82">
        <f t="shared" si="36"/>
        <v>190</v>
      </c>
    </row>
    <row r="118" spans="1:20" ht="18" hidden="1" thickTop="1" thickBot="1" x14ac:dyDescent="0.35">
      <c r="A118" s="90"/>
      <c r="B118" s="78"/>
      <c r="C118" s="78"/>
      <c r="D118" s="78"/>
      <c r="E118" s="78"/>
      <c r="F118" s="78"/>
      <c r="G118" s="78"/>
      <c r="H118" s="92" t="s">
        <v>100</v>
      </c>
      <c r="I118" s="79" t="s">
        <v>112</v>
      </c>
      <c r="J118" s="79"/>
      <c r="K118" s="82"/>
      <c r="L118" s="82">
        <v>10</v>
      </c>
      <c r="M118" s="82"/>
      <c r="N118" s="82"/>
      <c r="O118" s="82"/>
      <c r="P118" s="82">
        <v>30</v>
      </c>
      <c r="Q118" s="82">
        <v>60</v>
      </c>
      <c r="R118" s="82">
        <f t="shared" si="34"/>
        <v>100</v>
      </c>
      <c r="S118" s="82">
        <f t="shared" si="35"/>
        <v>60</v>
      </c>
      <c r="T118" s="82">
        <f t="shared" si="36"/>
        <v>40</v>
      </c>
    </row>
    <row r="119" spans="1:20" ht="17.25" thickBot="1" x14ac:dyDescent="0.35">
      <c r="A119" s="90"/>
      <c r="B119" s="78"/>
      <c r="C119" s="78"/>
      <c r="D119" s="78"/>
      <c r="E119" s="78"/>
      <c r="F119" s="77" t="s">
        <v>45</v>
      </c>
      <c r="G119" s="79" t="s">
        <v>117</v>
      </c>
      <c r="H119" s="78"/>
      <c r="I119" s="79"/>
      <c r="J119" s="79"/>
      <c r="K119" s="80">
        <f t="shared" ref="K119:T119" si="37">SUM(K120:K130)</f>
        <v>12</v>
      </c>
      <c r="L119" s="80">
        <f t="shared" si="37"/>
        <v>65</v>
      </c>
      <c r="M119" s="80">
        <f t="shared" si="37"/>
        <v>0</v>
      </c>
      <c r="N119" s="80">
        <f t="shared" si="37"/>
        <v>0</v>
      </c>
      <c r="O119" s="80">
        <f t="shared" si="37"/>
        <v>220</v>
      </c>
      <c r="P119" s="80">
        <f t="shared" si="37"/>
        <v>30</v>
      </c>
      <c r="Q119" s="80">
        <f t="shared" si="37"/>
        <v>280</v>
      </c>
      <c r="R119" s="80">
        <f t="shared" si="37"/>
        <v>607</v>
      </c>
      <c r="S119" s="80">
        <f t="shared" si="37"/>
        <v>280</v>
      </c>
      <c r="T119" s="80">
        <f t="shared" si="37"/>
        <v>327</v>
      </c>
    </row>
    <row r="120" spans="1:20" ht="18" hidden="1" thickTop="1" thickBot="1" x14ac:dyDescent="0.35">
      <c r="A120" s="90"/>
      <c r="B120" s="78"/>
      <c r="C120" s="78"/>
      <c r="D120" s="78"/>
      <c r="E120" s="79"/>
      <c r="F120" s="78"/>
      <c r="G120" s="81" t="s">
        <v>48</v>
      </c>
      <c r="H120" s="79" t="s">
        <v>105</v>
      </c>
      <c r="I120" s="79"/>
      <c r="J120" s="79"/>
      <c r="K120" s="82">
        <v>3</v>
      </c>
      <c r="L120" s="82"/>
      <c r="M120" s="82"/>
      <c r="N120" s="82"/>
      <c r="O120" s="82"/>
      <c r="P120" s="82"/>
      <c r="Q120" s="82">
        <v>10</v>
      </c>
      <c r="R120" s="82">
        <f t="shared" ref="R120:R130" si="38">SUM(K120:Q120)</f>
        <v>13</v>
      </c>
      <c r="S120" s="82">
        <f t="shared" ref="S120:S130" si="39">Q120</f>
        <v>10</v>
      </c>
      <c r="T120" s="82">
        <f t="shared" ref="T120:T130" si="40">R120-S120</f>
        <v>3</v>
      </c>
    </row>
    <row r="121" spans="1:20" ht="18" hidden="1" thickTop="1" thickBot="1" x14ac:dyDescent="0.35">
      <c r="A121" s="90"/>
      <c r="B121" s="78"/>
      <c r="C121" s="78"/>
      <c r="D121" s="78"/>
      <c r="E121" s="79"/>
      <c r="F121" s="78"/>
      <c r="G121" s="83" t="s">
        <v>57</v>
      </c>
      <c r="H121" s="79" t="s">
        <v>105</v>
      </c>
      <c r="I121" s="79"/>
      <c r="J121" s="79"/>
      <c r="K121" s="82">
        <v>3</v>
      </c>
      <c r="L121" s="82"/>
      <c r="M121" s="82"/>
      <c r="N121" s="82"/>
      <c r="O121" s="82"/>
      <c r="P121" s="82"/>
      <c r="Q121" s="82">
        <v>10</v>
      </c>
      <c r="R121" s="82">
        <f t="shared" si="38"/>
        <v>13</v>
      </c>
      <c r="S121" s="82">
        <f t="shared" si="39"/>
        <v>10</v>
      </c>
      <c r="T121" s="82">
        <f t="shared" si="40"/>
        <v>3</v>
      </c>
    </row>
    <row r="122" spans="1:20" ht="18" hidden="1" thickTop="1" thickBot="1" x14ac:dyDescent="0.35">
      <c r="A122" s="90"/>
      <c r="B122" s="78"/>
      <c r="C122" s="78"/>
      <c r="D122" s="78"/>
      <c r="E122" s="79"/>
      <c r="F122" s="78"/>
      <c r="G122" s="95" t="s">
        <v>67</v>
      </c>
      <c r="H122" s="79" t="s">
        <v>105</v>
      </c>
      <c r="I122" s="79"/>
      <c r="J122" s="79"/>
      <c r="K122" s="82">
        <v>3</v>
      </c>
      <c r="L122" s="82"/>
      <c r="M122" s="82"/>
      <c r="N122" s="82"/>
      <c r="O122" s="82"/>
      <c r="P122" s="82"/>
      <c r="Q122" s="82">
        <v>10</v>
      </c>
      <c r="R122" s="82">
        <f t="shared" si="38"/>
        <v>13</v>
      </c>
      <c r="S122" s="82">
        <f t="shared" si="39"/>
        <v>10</v>
      </c>
      <c r="T122" s="82">
        <f t="shared" si="40"/>
        <v>3</v>
      </c>
    </row>
    <row r="123" spans="1:20" ht="18" hidden="1" thickTop="1" thickBot="1" x14ac:dyDescent="0.35">
      <c r="A123" s="90"/>
      <c r="B123" s="78"/>
      <c r="C123" s="78"/>
      <c r="D123" s="78"/>
      <c r="E123" s="79"/>
      <c r="F123" s="78"/>
      <c r="G123" s="86" t="s">
        <v>69</v>
      </c>
      <c r="H123" s="79" t="s">
        <v>105</v>
      </c>
      <c r="I123" s="79"/>
      <c r="J123" s="79"/>
      <c r="K123" s="82">
        <v>3</v>
      </c>
      <c r="L123" s="82"/>
      <c r="M123" s="82"/>
      <c r="N123" s="82"/>
      <c r="O123" s="82"/>
      <c r="P123" s="82"/>
      <c r="Q123" s="82">
        <v>10</v>
      </c>
      <c r="R123" s="82">
        <f t="shared" si="38"/>
        <v>13</v>
      </c>
      <c r="S123" s="82">
        <f t="shared" si="39"/>
        <v>10</v>
      </c>
      <c r="T123" s="82">
        <f t="shared" si="40"/>
        <v>3</v>
      </c>
    </row>
    <row r="124" spans="1:20" ht="18" hidden="1" thickTop="1" thickBot="1" x14ac:dyDescent="0.35">
      <c r="A124" s="90"/>
      <c r="B124" s="78"/>
      <c r="C124" s="78"/>
      <c r="D124" s="78"/>
      <c r="E124" s="79"/>
      <c r="F124" s="78"/>
      <c r="G124" s="83" t="s">
        <v>57</v>
      </c>
      <c r="H124" s="79" t="s">
        <v>106</v>
      </c>
      <c r="I124" s="79"/>
      <c r="J124" s="79"/>
      <c r="K124" s="82"/>
      <c r="L124" s="82"/>
      <c r="M124" s="82"/>
      <c r="N124" s="82"/>
      <c r="O124" s="82"/>
      <c r="P124" s="82"/>
      <c r="Q124" s="82"/>
      <c r="R124" s="82">
        <f t="shared" si="38"/>
        <v>0</v>
      </c>
      <c r="S124" s="82">
        <f t="shared" si="39"/>
        <v>0</v>
      </c>
      <c r="T124" s="82">
        <f t="shared" si="40"/>
        <v>0</v>
      </c>
    </row>
    <row r="125" spans="1:20" ht="18" hidden="1" thickTop="1" thickBot="1" x14ac:dyDescent="0.35">
      <c r="A125" s="90"/>
      <c r="B125" s="78"/>
      <c r="C125" s="78"/>
      <c r="D125" s="78"/>
      <c r="E125" s="79"/>
      <c r="F125" s="78"/>
      <c r="G125" s="91"/>
      <c r="H125" s="92" t="s">
        <v>100</v>
      </c>
      <c r="I125" s="78" t="s">
        <v>107</v>
      </c>
      <c r="J125" s="78"/>
      <c r="K125" s="82"/>
      <c r="L125" s="82">
        <v>15</v>
      </c>
      <c r="M125" s="82"/>
      <c r="N125" s="82"/>
      <c r="O125" s="82"/>
      <c r="P125" s="82"/>
      <c r="Q125" s="82"/>
      <c r="R125" s="82">
        <f t="shared" si="38"/>
        <v>15</v>
      </c>
      <c r="S125" s="82">
        <f t="shared" si="39"/>
        <v>0</v>
      </c>
      <c r="T125" s="82">
        <f t="shared" si="40"/>
        <v>15</v>
      </c>
    </row>
    <row r="126" spans="1:20" ht="18" hidden="1" thickTop="1" thickBot="1" x14ac:dyDescent="0.35">
      <c r="A126" s="90"/>
      <c r="B126" s="78"/>
      <c r="C126" s="78"/>
      <c r="D126" s="78"/>
      <c r="E126" s="79"/>
      <c r="F126" s="78"/>
      <c r="G126" s="91"/>
      <c r="H126" s="92" t="s">
        <v>100</v>
      </c>
      <c r="I126" s="78" t="s">
        <v>108</v>
      </c>
      <c r="J126" s="78"/>
      <c r="K126" s="82"/>
      <c r="L126" s="82">
        <v>10</v>
      </c>
      <c r="M126" s="82"/>
      <c r="N126" s="82"/>
      <c r="O126" s="82">
        <v>20</v>
      </c>
      <c r="P126" s="82"/>
      <c r="Q126" s="82">
        <v>60</v>
      </c>
      <c r="R126" s="82">
        <f t="shared" si="38"/>
        <v>90</v>
      </c>
      <c r="S126" s="82">
        <f t="shared" si="39"/>
        <v>60</v>
      </c>
      <c r="T126" s="82">
        <f t="shared" si="40"/>
        <v>30</v>
      </c>
    </row>
    <row r="127" spans="1:20" ht="18" hidden="1" thickTop="1" thickBot="1" x14ac:dyDescent="0.35">
      <c r="A127" s="90"/>
      <c r="B127" s="78"/>
      <c r="C127" s="78"/>
      <c r="D127" s="78"/>
      <c r="E127" s="79"/>
      <c r="F127" s="78"/>
      <c r="G127" s="78"/>
      <c r="H127" s="92" t="s">
        <v>100</v>
      </c>
      <c r="I127" s="78" t="s">
        <v>109</v>
      </c>
      <c r="J127" s="78"/>
      <c r="K127" s="82"/>
      <c r="L127" s="82">
        <v>10</v>
      </c>
      <c r="M127" s="82"/>
      <c r="N127" s="82"/>
      <c r="O127" s="82">
        <v>10</v>
      </c>
      <c r="P127" s="82"/>
      <c r="Q127" s="82">
        <v>30</v>
      </c>
      <c r="R127" s="82">
        <f t="shared" si="38"/>
        <v>50</v>
      </c>
      <c r="S127" s="82">
        <f t="shared" si="39"/>
        <v>30</v>
      </c>
      <c r="T127" s="82">
        <f t="shared" si="40"/>
        <v>20</v>
      </c>
    </row>
    <row r="128" spans="1:20" ht="18" hidden="1" thickTop="1" thickBot="1" x14ac:dyDescent="0.35">
      <c r="A128" s="90"/>
      <c r="B128" s="78"/>
      <c r="C128" s="78"/>
      <c r="D128" s="78"/>
      <c r="E128" s="79"/>
      <c r="F128" s="78"/>
      <c r="G128" s="78"/>
      <c r="H128" s="92" t="s">
        <v>100</v>
      </c>
      <c r="I128" s="78" t="s">
        <v>110</v>
      </c>
      <c r="J128" s="78"/>
      <c r="K128" s="82"/>
      <c r="L128" s="82">
        <v>10</v>
      </c>
      <c r="M128" s="82"/>
      <c r="N128" s="82"/>
      <c r="O128" s="82">
        <v>10</v>
      </c>
      <c r="P128" s="82"/>
      <c r="Q128" s="82">
        <v>30</v>
      </c>
      <c r="R128" s="82">
        <f t="shared" si="38"/>
        <v>50</v>
      </c>
      <c r="S128" s="82">
        <f t="shared" si="39"/>
        <v>30</v>
      </c>
      <c r="T128" s="82">
        <f t="shared" si="40"/>
        <v>20</v>
      </c>
    </row>
    <row r="129" spans="1:20" ht="18" hidden="1" thickTop="1" thickBot="1" x14ac:dyDescent="0.35">
      <c r="A129" s="90"/>
      <c r="B129" s="78"/>
      <c r="C129" s="78"/>
      <c r="D129" s="78"/>
      <c r="E129" s="79"/>
      <c r="F129" s="78"/>
      <c r="G129" s="78"/>
      <c r="H129" s="92" t="s">
        <v>100</v>
      </c>
      <c r="I129" s="79" t="s">
        <v>111</v>
      </c>
      <c r="J129" s="79"/>
      <c r="K129" s="82"/>
      <c r="L129" s="82">
        <v>10</v>
      </c>
      <c r="M129" s="82"/>
      <c r="N129" s="82"/>
      <c r="O129" s="82">
        <v>180</v>
      </c>
      <c r="P129" s="82"/>
      <c r="Q129" s="82">
        <v>60</v>
      </c>
      <c r="R129" s="82">
        <f t="shared" si="38"/>
        <v>250</v>
      </c>
      <c r="S129" s="82">
        <f t="shared" si="39"/>
        <v>60</v>
      </c>
      <c r="T129" s="82">
        <f t="shared" si="40"/>
        <v>190</v>
      </c>
    </row>
    <row r="130" spans="1:20" ht="18" hidden="1" thickTop="1" thickBot="1" x14ac:dyDescent="0.35">
      <c r="A130" s="90"/>
      <c r="B130" s="78"/>
      <c r="C130" s="78"/>
      <c r="D130" s="78"/>
      <c r="E130" s="79"/>
      <c r="F130" s="78"/>
      <c r="G130" s="78"/>
      <c r="H130" s="92" t="s">
        <v>100</v>
      </c>
      <c r="I130" s="79" t="s">
        <v>112</v>
      </c>
      <c r="J130" s="79"/>
      <c r="K130" s="82"/>
      <c r="L130" s="82">
        <v>10</v>
      </c>
      <c r="M130" s="82"/>
      <c r="N130" s="82"/>
      <c r="O130" s="82"/>
      <c r="P130" s="82">
        <v>30</v>
      </c>
      <c r="Q130" s="82">
        <v>60</v>
      </c>
      <c r="R130" s="82">
        <f t="shared" si="38"/>
        <v>100</v>
      </c>
      <c r="S130" s="82">
        <f t="shared" si="39"/>
        <v>60</v>
      </c>
      <c r="T130" s="82">
        <f t="shared" si="40"/>
        <v>40</v>
      </c>
    </row>
    <row r="131" spans="1:20" ht="17.25" thickBot="1" x14ac:dyDescent="0.35">
      <c r="A131" s="90"/>
      <c r="B131" s="78"/>
      <c r="C131" s="78"/>
      <c r="D131" s="78"/>
      <c r="E131" s="79"/>
      <c r="F131" s="77" t="s">
        <v>45</v>
      </c>
      <c r="G131" s="79" t="s">
        <v>118</v>
      </c>
      <c r="H131" s="78"/>
      <c r="I131" s="79"/>
      <c r="J131" s="79"/>
      <c r="K131" s="80">
        <f t="shared" ref="K131:T131" si="41">SUM(K132:K142)</f>
        <v>12</v>
      </c>
      <c r="L131" s="80">
        <f t="shared" si="41"/>
        <v>65</v>
      </c>
      <c r="M131" s="80">
        <f t="shared" si="41"/>
        <v>0</v>
      </c>
      <c r="N131" s="80">
        <f t="shared" si="41"/>
        <v>0</v>
      </c>
      <c r="O131" s="80">
        <f t="shared" si="41"/>
        <v>100</v>
      </c>
      <c r="P131" s="80">
        <f t="shared" si="41"/>
        <v>30</v>
      </c>
      <c r="Q131" s="80">
        <f t="shared" si="41"/>
        <v>250</v>
      </c>
      <c r="R131" s="80">
        <f t="shared" si="41"/>
        <v>457</v>
      </c>
      <c r="S131" s="80">
        <f t="shared" si="41"/>
        <v>250</v>
      </c>
      <c r="T131" s="80">
        <f t="shared" si="41"/>
        <v>207</v>
      </c>
    </row>
    <row r="132" spans="1:20" ht="18" hidden="1" thickTop="1" thickBot="1" x14ac:dyDescent="0.35">
      <c r="A132" s="90"/>
      <c r="B132" s="78"/>
      <c r="C132" s="78"/>
      <c r="D132" s="78"/>
      <c r="E132" s="79"/>
      <c r="F132" s="78"/>
      <c r="G132" s="81" t="s">
        <v>48</v>
      </c>
      <c r="H132" s="79" t="s">
        <v>105</v>
      </c>
      <c r="I132" s="79"/>
      <c r="J132" s="79"/>
      <c r="K132" s="82">
        <v>3</v>
      </c>
      <c r="L132" s="82"/>
      <c r="M132" s="82"/>
      <c r="N132" s="82"/>
      <c r="O132" s="82"/>
      <c r="P132" s="82"/>
      <c r="Q132" s="82">
        <v>10</v>
      </c>
      <c r="R132" s="82">
        <f t="shared" ref="R132:R142" si="42">SUM(K132:Q132)</f>
        <v>13</v>
      </c>
      <c r="S132" s="82">
        <f t="shared" ref="S132:S142" si="43">Q132</f>
        <v>10</v>
      </c>
      <c r="T132" s="82">
        <f t="shared" ref="T132:T142" si="44">R132-S132</f>
        <v>3</v>
      </c>
    </row>
    <row r="133" spans="1:20" ht="18" hidden="1" thickTop="1" thickBot="1" x14ac:dyDescent="0.35">
      <c r="A133" s="90"/>
      <c r="B133" s="78"/>
      <c r="C133" s="78"/>
      <c r="D133" s="78"/>
      <c r="E133" s="79"/>
      <c r="F133" s="78"/>
      <c r="G133" s="83" t="s">
        <v>57</v>
      </c>
      <c r="H133" s="79" t="s">
        <v>105</v>
      </c>
      <c r="I133" s="79"/>
      <c r="J133" s="79"/>
      <c r="K133" s="82">
        <v>3</v>
      </c>
      <c r="L133" s="82"/>
      <c r="M133" s="82"/>
      <c r="N133" s="82"/>
      <c r="O133" s="82"/>
      <c r="P133" s="82"/>
      <c r="Q133" s="82">
        <v>10</v>
      </c>
      <c r="R133" s="82">
        <f t="shared" si="42"/>
        <v>13</v>
      </c>
      <c r="S133" s="82">
        <f t="shared" si="43"/>
        <v>10</v>
      </c>
      <c r="T133" s="82">
        <f t="shared" si="44"/>
        <v>3</v>
      </c>
    </row>
    <row r="134" spans="1:20" ht="18" hidden="1" thickTop="1" thickBot="1" x14ac:dyDescent="0.35">
      <c r="A134" s="90"/>
      <c r="B134" s="78"/>
      <c r="C134" s="78"/>
      <c r="D134" s="78"/>
      <c r="E134" s="79"/>
      <c r="F134" s="78"/>
      <c r="G134" s="95" t="s">
        <v>67</v>
      </c>
      <c r="H134" s="79" t="s">
        <v>105</v>
      </c>
      <c r="I134" s="79"/>
      <c r="J134" s="79"/>
      <c r="K134" s="82">
        <v>3</v>
      </c>
      <c r="L134" s="82"/>
      <c r="M134" s="82"/>
      <c r="N134" s="82"/>
      <c r="O134" s="82"/>
      <c r="P134" s="82"/>
      <c r="Q134" s="82">
        <v>10</v>
      </c>
      <c r="R134" s="82">
        <f t="shared" si="42"/>
        <v>13</v>
      </c>
      <c r="S134" s="82">
        <f t="shared" si="43"/>
        <v>10</v>
      </c>
      <c r="T134" s="82">
        <f t="shared" si="44"/>
        <v>3</v>
      </c>
    </row>
    <row r="135" spans="1:20" ht="18" hidden="1" thickTop="1" thickBot="1" x14ac:dyDescent="0.35">
      <c r="A135" s="90"/>
      <c r="B135" s="78"/>
      <c r="C135" s="78"/>
      <c r="D135" s="78"/>
      <c r="E135" s="79"/>
      <c r="F135" s="78"/>
      <c r="G135" s="86" t="s">
        <v>69</v>
      </c>
      <c r="H135" s="79" t="s">
        <v>105</v>
      </c>
      <c r="I135" s="79"/>
      <c r="J135" s="79"/>
      <c r="K135" s="82">
        <v>3</v>
      </c>
      <c r="L135" s="82"/>
      <c r="M135" s="82"/>
      <c r="N135" s="82"/>
      <c r="O135" s="82"/>
      <c r="P135" s="82"/>
      <c r="Q135" s="82">
        <v>10</v>
      </c>
      <c r="R135" s="82">
        <f t="shared" si="42"/>
        <v>13</v>
      </c>
      <c r="S135" s="82">
        <f t="shared" si="43"/>
        <v>10</v>
      </c>
      <c r="T135" s="82">
        <f t="shared" si="44"/>
        <v>3</v>
      </c>
    </row>
    <row r="136" spans="1:20" ht="18" hidden="1" thickTop="1" thickBot="1" x14ac:dyDescent="0.35">
      <c r="A136" s="90"/>
      <c r="B136" s="78"/>
      <c r="C136" s="78"/>
      <c r="D136" s="78"/>
      <c r="E136" s="79"/>
      <c r="F136" s="78"/>
      <c r="G136" s="83" t="s">
        <v>57</v>
      </c>
      <c r="H136" s="79" t="s">
        <v>106</v>
      </c>
      <c r="I136" s="79"/>
      <c r="J136" s="79"/>
      <c r="K136" s="82"/>
      <c r="L136" s="82"/>
      <c r="M136" s="82"/>
      <c r="N136" s="82"/>
      <c r="O136" s="82"/>
      <c r="P136" s="82"/>
      <c r="Q136" s="82"/>
      <c r="R136" s="82">
        <f t="shared" si="42"/>
        <v>0</v>
      </c>
      <c r="S136" s="82">
        <f t="shared" si="43"/>
        <v>0</v>
      </c>
      <c r="T136" s="82">
        <f t="shared" si="44"/>
        <v>0</v>
      </c>
    </row>
    <row r="137" spans="1:20" ht="18" hidden="1" thickTop="1" thickBot="1" x14ac:dyDescent="0.35">
      <c r="A137" s="90"/>
      <c r="B137" s="78"/>
      <c r="C137" s="78"/>
      <c r="D137" s="78"/>
      <c r="E137" s="79"/>
      <c r="F137" s="78"/>
      <c r="G137" s="91"/>
      <c r="H137" s="92" t="s">
        <v>100</v>
      </c>
      <c r="I137" s="78" t="s">
        <v>107</v>
      </c>
      <c r="J137" s="78"/>
      <c r="K137" s="82"/>
      <c r="L137" s="82">
        <v>15</v>
      </c>
      <c r="M137" s="82"/>
      <c r="N137" s="82"/>
      <c r="O137" s="82"/>
      <c r="P137" s="82"/>
      <c r="Q137" s="82"/>
      <c r="R137" s="82">
        <f t="shared" si="42"/>
        <v>15</v>
      </c>
      <c r="S137" s="82">
        <f t="shared" si="43"/>
        <v>0</v>
      </c>
      <c r="T137" s="82">
        <f t="shared" si="44"/>
        <v>15</v>
      </c>
    </row>
    <row r="138" spans="1:20" ht="18" hidden="1" thickTop="1" thickBot="1" x14ac:dyDescent="0.35">
      <c r="A138" s="90"/>
      <c r="B138" s="78"/>
      <c r="C138" s="78"/>
      <c r="D138" s="78"/>
      <c r="E138" s="79"/>
      <c r="F138" s="78"/>
      <c r="G138" s="91"/>
      <c r="H138" s="92" t="s">
        <v>100</v>
      </c>
      <c r="I138" s="78" t="s">
        <v>108</v>
      </c>
      <c r="J138" s="78"/>
      <c r="K138" s="82"/>
      <c r="L138" s="82">
        <v>10</v>
      </c>
      <c r="M138" s="82"/>
      <c r="N138" s="82"/>
      <c r="O138" s="82">
        <v>20</v>
      </c>
      <c r="P138" s="82"/>
      <c r="Q138" s="82">
        <v>60</v>
      </c>
      <c r="R138" s="82">
        <f t="shared" si="42"/>
        <v>90</v>
      </c>
      <c r="S138" s="82">
        <f t="shared" si="43"/>
        <v>60</v>
      </c>
      <c r="T138" s="82">
        <f t="shared" si="44"/>
        <v>30</v>
      </c>
    </row>
    <row r="139" spans="1:20" ht="18" hidden="1" thickTop="1" thickBot="1" x14ac:dyDescent="0.35">
      <c r="A139" s="90"/>
      <c r="B139" s="78"/>
      <c r="C139" s="78"/>
      <c r="D139" s="78"/>
      <c r="E139" s="79"/>
      <c r="F139" s="78"/>
      <c r="G139" s="78"/>
      <c r="H139" s="92" t="s">
        <v>100</v>
      </c>
      <c r="I139" s="78" t="s">
        <v>109</v>
      </c>
      <c r="J139" s="78"/>
      <c r="K139" s="82"/>
      <c r="L139" s="82">
        <v>10</v>
      </c>
      <c r="M139" s="82"/>
      <c r="N139" s="82"/>
      <c r="O139" s="82">
        <v>10</v>
      </c>
      <c r="P139" s="82"/>
      <c r="Q139" s="82">
        <v>30</v>
      </c>
      <c r="R139" s="82">
        <f t="shared" si="42"/>
        <v>50</v>
      </c>
      <c r="S139" s="82">
        <f t="shared" si="43"/>
        <v>30</v>
      </c>
      <c r="T139" s="82">
        <f t="shared" si="44"/>
        <v>20</v>
      </c>
    </row>
    <row r="140" spans="1:20" ht="18" hidden="1" thickTop="1" thickBot="1" x14ac:dyDescent="0.35">
      <c r="A140" s="90"/>
      <c r="B140" s="78"/>
      <c r="C140" s="78"/>
      <c r="D140" s="78"/>
      <c r="E140" s="79"/>
      <c r="F140" s="78"/>
      <c r="G140" s="78"/>
      <c r="H140" s="92" t="s">
        <v>100</v>
      </c>
      <c r="I140" s="78" t="s">
        <v>110</v>
      </c>
      <c r="J140" s="78"/>
      <c r="K140" s="82"/>
      <c r="L140" s="82">
        <v>10</v>
      </c>
      <c r="M140" s="82"/>
      <c r="N140" s="82"/>
      <c r="O140" s="82">
        <v>10</v>
      </c>
      <c r="P140" s="82"/>
      <c r="Q140" s="82">
        <v>30</v>
      </c>
      <c r="R140" s="82">
        <f t="shared" si="42"/>
        <v>50</v>
      </c>
      <c r="S140" s="82">
        <f t="shared" si="43"/>
        <v>30</v>
      </c>
      <c r="T140" s="82">
        <f t="shared" si="44"/>
        <v>20</v>
      </c>
    </row>
    <row r="141" spans="1:20" ht="18" hidden="1" thickTop="1" thickBot="1" x14ac:dyDescent="0.35">
      <c r="A141" s="90"/>
      <c r="B141" s="78"/>
      <c r="C141" s="78"/>
      <c r="D141" s="78"/>
      <c r="E141" s="79"/>
      <c r="F141" s="78"/>
      <c r="G141" s="78"/>
      <c r="H141" s="92" t="s">
        <v>100</v>
      </c>
      <c r="I141" s="79" t="s">
        <v>111</v>
      </c>
      <c r="J141" s="79"/>
      <c r="K141" s="82"/>
      <c r="L141" s="82">
        <v>10</v>
      </c>
      <c r="M141" s="82"/>
      <c r="N141" s="82"/>
      <c r="O141" s="82">
        <v>60</v>
      </c>
      <c r="P141" s="82"/>
      <c r="Q141" s="82">
        <v>30</v>
      </c>
      <c r="R141" s="82">
        <f t="shared" si="42"/>
        <v>100</v>
      </c>
      <c r="S141" s="82">
        <f t="shared" si="43"/>
        <v>30</v>
      </c>
      <c r="T141" s="82">
        <f t="shared" si="44"/>
        <v>70</v>
      </c>
    </row>
    <row r="142" spans="1:20" ht="18" hidden="1" thickTop="1" thickBot="1" x14ac:dyDescent="0.35">
      <c r="A142" s="90"/>
      <c r="B142" s="78"/>
      <c r="C142" s="78"/>
      <c r="D142" s="78"/>
      <c r="E142" s="79"/>
      <c r="F142" s="78"/>
      <c r="G142" s="78"/>
      <c r="H142" s="92" t="s">
        <v>100</v>
      </c>
      <c r="I142" s="79" t="s">
        <v>112</v>
      </c>
      <c r="J142" s="79"/>
      <c r="K142" s="82"/>
      <c r="L142" s="82">
        <v>10</v>
      </c>
      <c r="M142" s="82"/>
      <c r="N142" s="82"/>
      <c r="O142" s="82"/>
      <c r="P142" s="82">
        <v>30</v>
      </c>
      <c r="Q142" s="82">
        <v>60</v>
      </c>
      <c r="R142" s="82">
        <f t="shared" si="42"/>
        <v>100</v>
      </c>
      <c r="S142" s="82">
        <f t="shared" si="43"/>
        <v>60</v>
      </c>
      <c r="T142" s="82">
        <f t="shared" si="44"/>
        <v>40</v>
      </c>
    </row>
    <row r="143" spans="1:20" ht="17.25" thickBot="1" x14ac:dyDescent="0.35">
      <c r="A143" s="90"/>
      <c r="B143" s="78"/>
      <c r="C143" s="78"/>
      <c r="D143" s="78"/>
      <c r="E143" s="78"/>
      <c r="F143" s="77" t="s">
        <v>45</v>
      </c>
      <c r="G143" s="79" t="s">
        <v>119</v>
      </c>
      <c r="H143" s="78"/>
      <c r="I143" s="79"/>
      <c r="J143" s="79"/>
      <c r="K143" s="80">
        <f t="shared" ref="K143:T143" si="45">SUM(K144:K154)</f>
        <v>12</v>
      </c>
      <c r="L143" s="80">
        <f t="shared" si="45"/>
        <v>65</v>
      </c>
      <c r="M143" s="80">
        <f t="shared" si="45"/>
        <v>0</v>
      </c>
      <c r="N143" s="80">
        <f t="shared" si="45"/>
        <v>0</v>
      </c>
      <c r="O143" s="80">
        <f t="shared" si="45"/>
        <v>100</v>
      </c>
      <c r="P143" s="80">
        <f t="shared" si="45"/>
        <v>30</v>
      </c>
      <c r="Q143" s="80">
        <f t="shared" si="45"/>
        <v>250</v>
      </c>
      <c r="R143" s="80">
        <f t="shared" si="45"/>
        <v>457</v>
      </c>
      <c r="S143" s="80">
        <f t="shared" si="45"/>
        <v>250</v>
      </c>
      <c r="T143" s="80">
        <f t="shared" si="45"/>
        <v>207</v>
      </c>
    </row>
    <row r="144" spans="1:20" ht="18" hidden="1" thickTop="1" thickBot="1" x14ac:dyDescent="0.35">
      <c r="A144" s="90"/>
      <c r="B144" s="78"/>
      <c r="C144" s="78"/>
      <c r="D144" s="78"/>
      <c r="E144" s="78"/>
      <c r="F144" s="78"/>
      <c r="G144" s="81" t="s">
        <v>48</v>
      </c>
      <c r="H144" s="79" t="s">
        <v>105</v>
      </c>
      <c r="I144" s="79"/>
      <c r="J144" s="79"/>
      <c r="K144" s="82">
        <v>3</v>
      </c>
      <c r="L144" s="82"/>
      <c r="M144" s="82"/>
      <c r="N144" s="82"/>
      <c r="O144" s="82"/>
      <c r="P144" s="82"/>
      <c r="Q144" s="82">
        <v>10</v>
      </c>
      <c r="R144" s="82">
        <f t="shared" ref="R144:R154" si="46">SUM(K144:Q144)</f>
        <v>13</v>
      </c>
      <c r="S144" s="82">
        <f t="shared" ref="S144:S154" si="47">Q144</f>
        <v>10</v>
      </c>
      <c r="T144" s="82">
        <f t="shared" ref="T144:T154" si="48">R144-S144</f>
        <v>3</v>
      </c>
    </row>
    <row r="145" spans="1:20" ht="18" hidden="1" thickTop="1" thickBot="1" x14ac:dyDescent="0.35">
      <c r="A145" s="90"/>
      <c r="B145" s="78"/>
      <c r="C145" s="78"/>
      <c r="D145" s="78"/>
      <c r="E145" s="78"/>
      <c r="F145" s="78"/>
      <c r="G145" s="83" t="s">
        <v>57</v>
      </c>
      <c r="H145" s="79" t="s">
        <v>105</v>
      </c>
      <c r="I145" s="79"/>
      <c r="J145" s="79"/>
      <c r="K145" s="82">
        <v>3</v>
      </c>
      <c r="L145" s="82"/>
      <c r="M145" s="82"/>
      <c r="N145" s="82"/>
      <c r="O145" s="82"/>
      <c r="P145" s="82"/>
      <c r="Q145" s="82">
        <v>10</v>
      </c>
      <c r="R145" s="82">
        <f t="shared" si="46"/>
        <v>13</v>
      </c>
      <c r="S145" s="82">
        <f t="shared" si="47"/>
        <v>10</v>
      </c>
      <c r="T145" s="82">
        <f t="shared" si="48"/>
        <v>3</v>
      </c>
    </row>
    <row r="146" spans="1:20" ht="18" hidden="1" thickTop="1" thickBot="1" x14ac:dyDescent="0.35">
      <c r="A146" s="90"/>
      <c r="B146" s="78"/>
      <c r="C146" s="78"/>
      <c r="D146" s="78"/>
      <c r="E146" s="78"/>
      <c r="F146" s="78"/>
      <c r="G146" s="95" t="s">
        <v>67</v>
      </c>
      <c r="H146" s="79" t="s">
        <v>105</v>
      </c>
      <c r="I146" s="79"/>
      <c r="J146" s="79"/>
      <c r="K146" s="82">
        <v>3</v>
      </c>
      <c r="L146" s="82"/>
      <c r="M146" s="82"/>
      <c r="N146" s="82"/>
      <c r="O146" s="82"/>
      <c r="P146" s="82"/>
      <c r="Q146" s="82">
        <v>10</v>
      </c>
      <c r="R146" s="82">
        <f t="shared" si="46"/>
        <v>13</v>
      </c>
      <c r="S146" s="82">
        <f t="shared" si="47"/>
        <v>10</v>
      </c>
      <c r="T146" s="82">
        <f t="shared" si="48"/>
        <v>3</v>
      </c>
    </row>
    <row r="147" spans="1:20" ht="18" hidden="1" thickTop="1" thickBot="1" x14ac:dyDescent="0.35">
      <c r="A147" s="90"/>
      <c r="B147" s="78"/>
      <c r="C147" s="78"/>
      <c r="D147" s="78"/>
      <c r="E147" s="78"/>
      <c r="F147" s="78"/>
      <c r="G147" s="86" t="s">
        <v>69</v>
      </c>
      <c r="H147" s="79" t="s">
        <v>105</v>
      </c>
      <c r="I147" s="79"/>
      <c r="J147" s="79"/>
      <c r="K147" s="82">
        <v>3</v>
      </c>
      <c r="L147" s="82"/>
      <c r="M147" s="82"/>
      <c r="N147" s="82"/>
      <c r="O147" s="82"/>
      <c r="P147" s="82"/>
      <c r="Q147" s="82">
        <v>10</v>
      </c>
      <c r="R147" s="82">
        <f t="shared" si="46"/>
        <v>13</v>
      </c>
      <c r="S147" s="82">
        <f t="shared" si="47"/>
        <v>10</v>
      </c>
      <c r="T147" s="82">
        <f t="shared" si="48"/>
        <v>3</v>
      </c>
    </row>
    <row r="148" spans="1:20" ht="18" hidden="1" thickTop="1" thickBot="1" x14ac:dyDescent="0.35">
      <c r="A148" s="90"/>
      <c r="B148" s="78"/>
      <c r="C148" s="78"/>
      <c r="D148" s="78"/>
      <c r="E148" s="78"/>
      <c r="F148" s="78"/>
      <c r="G148" s="83" t="s">
        <v>57</v>
      </c>
      <c r="H148" s="79" t="s">
        <v>106</v>
      </c>
      <c r="I148" s="79"/>
      <c r="J148" s="79"/>
      <c r="K148" s="82"/>
      <c r="L148" s="82"/>
      <c r="M148" s="82"/>
      <c r="N148" s="82"/>
      <c r="O148" s="82"/>
      <c r="P148" s="82"/>
      <c r="Q148" s="82"/>
      <c r="R148" s="82">
        <f t="shared" si="46"/>
        <v>0</v>
      </c>
      <c r="S148" s="82">
        <f t="shared" si="47"/>
        <v>0</v>
      </c>
      <c r="T148" s="82">
        <f t="shared" si="48"/>
        <v>0</v>
      </c>
    </row>
    <row r="149" spans="1:20" ht="18" hidden="1" thickTop="1" thickBot="1" x14ac:dyDescent="0.35">
      <c r="A149" s="90"/>
      <c r="B149" s="78"/>
      <c r="C149" s="78"/>
      <c r="D149" s="78"/>
      <c r="E149" s="78"/>
      <c r="F149" s="78"/>
      <c r="G149" s="91"/>
      <c r="H149" s="92" t="s">
        <v>100</v>
      </c>
      <c r="I149" s="78" t="s">
        <v>107</v>
      </c>
      <c r="J149" s="78"/>
      <c r="K149" s="82"/>
      <c r="L149" s="82">
        <v>15</v>
      </c>
      <c r="M149" s="82"/>
      <c r="N149" s="82"/>
      <c r="O149" s="82"/>
      <c r="P149" s="82"/>
      <c r="Q149" s="82"/>
      <c r="R149" s="82">
        <f t="shared" si="46"/>
        <v>15</v>
      </c>
      <c r="S149" s="82">
        <f t="shared" si="47"/>
        <v>0</v>
      </c>
      <c r="T149" s="82">
        <f t="shared" si="48"/>
        <v>15</v>
      </c>
    </row>
    <row r="150" spans="1:20" ht="18" hidden="1" thickTop="1" thickBot="1" x14ac:dyDescent="0.35">
      <c r="A150" s="90"/>
      <c r="B150" s="78"/>
      <c r="C150" s="78"/>
      <c r="D150" s="78"/>
      <c r="E150" s="78"/>
      <c r="F150" s="78"/>
      <c r="G150" s="91"/>
      <c r="H150" s="92" t="s">
        <v>100</v>
      </c>
      <c r="I150" s="78" t="s">
        <v>108</v>
      </c>
      <c r="J150" s="78"/>
      <c r="K150" s="82"/>
      <c r="L150" s="82">
        <v>10</v>
      </c>
      <c r="M150" s="82"/>
      <c r="N150" s="82"/>
      <c r="O150" s="82">
        <v>20</v>
      </c>
      <c r="P150" s="82"/>
      <c r="Q150" s="82">
        <v>60</v>
      </c>
      <c r="R150" s="82">
        <f t="shared" si="46"/>
        <v>90</v>
      </c>
      <c r="S150" s="82">
        <f t="shared" si="47"/>
        <v>60</v>
      </c>
      <c r="T150" s="82">
        <f t="shared" si="48"/>
        <v>30</v>
      </c>
    </row>
    <row r="151" spans="1:20" ht="18" hidden="1" thickTop="1" thickBot="1" x14ac:dyDescent="0.35">
      <c r="A151" s="90"/>
      <c r="B151" s="78"/>
      <c r="C151" s="78"/>
      <c r="D151" s="78"/>
      <c r="E151" s="78"/>
      <c r="F151" s="78"/>
      <c r="G151" s="78"/>
      <c r="H151" s="92" t="s">
        <v>100</v>
      </c>
      <c r="I151" s="78" t="s">
        <v>109</v>
      </c>
      <c r="J151" s="78"/>
      <c r="K151" s="82"/>
      <c r="L151" s="82">
        <v>10</v>
      </c>
      <c r="M151" s="82"/>
      <c r="N151" s="82"/>
      <c r="O151" s="82">
        <v>10</v>
      </c>
      <c r="P151" s="82"/>
      <c r="Q151" s="82">
        <v>30</v>
      </c>
      <c r="R151" s="82">
        <f t="shared" si="46"/>
        <v>50</v>
      </c>
      <c r="S151" s="82">
        <f t="shared" si="47"/>
        <v>30</v>
      </c>
      <c r="T151" s="82">
        <f t="shared" si="48"/>
        <v>20</v>
      </c>
    </row>
    <row r="152" spans="1:20" ht="18" hidden="1" thickTop="1" thickBot="1" x14ac:dyDescent="0.35">
      <c r="A152" s="90"/>
      <c r="B152" s="78"/>
      <c r="C152" s="78"/>
      <c r="D152" s="78"/>
      <c r="E152" s="78"/>
      <c r="F152" s="78"/>
      <c r="G152" s="78"/>
      <c r="H152" s="92" t="s">
        <v>100</v>
      </c>
      <c r="I152" s="78" t="s">
        <v>110</v>
      </c>
      <c r="J152" s="78"/>
      <c r="K152" s="82"/>
      <c r="L152" s="82">
        <v>10</v>
      </c>
      <c r="M152" s="82"/>
      <c r="N152" s="82"/>
      <c r="O152" s="82">
        <v>10</v>
      </c>
      <c r="P152" s="82"/>
      <c r="Q152" s="82">
        <v>30</v>
      </c>
      <c r="R152" s="82">
        <f t="shared" si="46"/>
        <v>50</v>
      </c>
      <c r="S152" s="82">
        <f t="shared" si="47"/>
        <v>30</v>
      </c>
      <c r="T152" s="82">
        <f t="shared" si="48"/>
        <v>20</v>
      </c>
    </row>
    <row r="153" spans="1:20" ht="18" hidden="1" thickTop="1" thickBot="1" x14ac:dyDescent="0.35">
      <c r="A153" s="90"/>
      <c r="B153" s="78"/>
      <c r="C153" s="78"/>
      <c r="D153" s="78"/>
      <c r="E153" s="78"/>
      <c r="F153" s="78"/>
      <c r="G153" s="78"/>
      <c r="H153" s="92" t="s">
        <v>100</v>
      </c>
      <c r="I153" s="79" t="s">
        <v>111</v>
      </c>
      <c r="J153" s="79"/>
      <c r="K153" s="82"/>
      <c r="L153" s="82">
        <v>10</v>
      </c>
      <c r="M153" s="82"/>
      <c r="N153" s="82"/>
      <c r="O153" s="82">
        <v>60</v>
      </c>
      <c r="P153" s="82"/>
      <c r="Q153" s="82">
        <v>30</v>
      </c>
      <c r="R153" s="82">
        <f t="shared" si="46"/>
        <v>100</v>
      </c>
      <c r="S153" s="82">
        <f t="shared" si="47"/>
        <v>30</v>
      </c>
      <c r="T153" s="82">
        <f t="shared" si="48"/>
        <v>70</v>
      </c>
    </row>
    <row r="154" spans="1:20" ht="18" hidden="1" thickTop="1" thickBot="1" x14ac:dyDescent="0.35">
      <c r="A154" s="90"/>
      <c r="B154" s="78"/>
      <c r="C154" s="78"/>
      <c r="D154" s="78"/>
      <c r="E154" s="78"/>
      <c r="F154" s="78"/>
      <c r="G154" s="78"/>
      <c r="H154" s="92" t="s">
        <v>100</v>
      </c>
      <c r="I154" s="79" t="s">
        <v>112</v>
      </c>
      <c r="J154" s="79"/>
      <c r="K154" s="82"/>
      <c r="L154" s="82">
        <v>10</v>
      </c>
      <c r="M154" s="82"/>
      <c r="N154" s="82"/>
      <c r="O154" s="82"/>
      <c r="P154" s="82">
        <v>30</v>
      </c>
      <c r="Q154" s="82">
        <v>60</v>
      </c>
      <c r="R154" s="82">
        <f t="shared" si="46"/>
        <v>100</v>
      </c>
      <c r="S154" s="82">
        <f t="shared" si="47"/>
        <v>60</v>
      </c>
      <c r="T154" s="82">
        <f t="shared" si="48"/>
        <v>40</v>
      </c>
    </row>
    <row r="155" spans="1:20" ht="17.25" thickBot="1" x14ac:dyDescent="0.35">
      <c r="A155" s="90"/>
      <c r="B155" s="78"/>
      <c r="C155" s="78"/>
      <c r="D155" s="78"/>
      <c r="E155" s="77" t="s">
        <v>45</v>
      </c>
      <c r="F155" s="79" t="s">
        <v>120</v>
      </c>
      <c r="G155" s="79"/>
      <c r="H155" s="79"/>
      <c r="I155" s="79"/>
      <c r="J155" s="79"/>
      <c r="K155" s="80">
        <f t="shared" ref="K155:T155" si="49">SUM(K156:K166)</f>
        <v>12</v>
      </c>
      <c r="L155" s="80">
        <f t="shared" si="49"/>
        <v>65</v>
      </c>
      <c r="M155" s="80">
        <f t="shared" si="49"/>
        <v>0</v>
      </c>
      <c r="N155" s="80">
        <f t="shared" si="49"/>
        <v>0</v>
      </c>
      <c r="O155" s="80">
        <f t="shared" si="49"/>
        <v>100</v>
      </c>
      <c r="P155" s="80">
        <f t="shared" si="49"/>
        <v>30</v>
      </c>
      <c r="Q155" s="80">
        <f t="shared" si="49"/>
        <v>250</v>
      </c>
      <c r="R155" s="80">
        <f t="shared" si="49"/>
        <v>457</v>
      </c>
      <c r="S155" s="80">
        <f t="shared" si="49"/>
        <v>250</v>
      </c>
      <c r="T155" s="80">
        <f t="shared" si="49"/>
        <v>207</v>
      </c>
    </row>
    <row r="156" spans="1:20" ht="18" hidden="1" thickTop="1" thickBot="1" x14ac:dyDescent="0.35">
      <c r="A156" s="90"/>
      <c r="B156" s="78"/>
      <c r="C156" s="78"/>
      <c r="D156" s="78"/>
      <c r="E156" s="79"/>
      <c r="F156" s="81" t="s">
        <v>48</v>
      </c>
      <c r="G156" s="79" t="s">
        <v>105</v>
      </c>
      <c r="H156" s="79"/>
      <c r="I156" s="78"/>
      <c r="J156" s="78"/>
      <c r="K156" s="82">
        <v>3</v>
      </c>
      <c r="L156" s="82"/>
      <c r="M156" s="82"/>
      <c r="N156" s="82"/>
      <c r="O156" s="82"/>
      <c r="P156" s="82"/>
      <c r="Q156" s="82">
        <v>10</v>
      </c>
      <c r="R156" s="82">
        <f t="shared" ref="R156:R166" si="50">SUM(K156:Q156)</f>
        <v>13</v>
      </c>
      <c r="S156" s="82">
        <f t="shared" ref="S156:S166" si="51">Q156</f>
        <v>10</v>
      </c>
      <c r="T156" s="82">
        <f t="shared" ref="T156:T166" si="52">R156-S156</f>
        <v>3</v>
      </c>
    </row>
    <row r="157" spans="1:20" ht="18" hidden="1" thickTop="1" thickBot="1" x14ac:dyDescent="0.35">
      <c r="A157" s="90"/>
      <c r="B157" s="78"/>
      <c r="C157" s="78"/>
      <c r="D157" s="78"/>
      <c r="E157" s="79"/>
      <c r="F157" s="93" t="s">
        <v>57</v>
      </c>
      <c r="G157" s="79" t="s">
        <v>105</v>
      </c>
      <c r="H157" s="79"/>
      <c r="I157" s="78"/>
      <c r="J157" s="78"/>
      <c r="K157" s="82">
        <v>3</v>
      </c>
      <c r="L157" s="82"/>
      <c r="M157" s="82"/>
      <c r="N157" s="82"/>
      <c r="O157" s="82"/>
      <c r="P157" s="82"/>
      <c r="Q157" s="82">
        <v>10</v>
      </c>
      <c r="R157" s="82">
        <f t="shared" si="50"/>
        <v>13</v>
      </c>
      <c r="S157" s="82">
        <f t="shared" si="51"/>
        <v>10</v>
      </c>
      <c r="T157" s="82">
        <f t="shared" si="52"/>
        <v>3</v>
      </c>
    </row>
    <row r="158" spans="1:20" ht="18" hidden="1" thickTop="1" thickBot="1" x14ac:dyDescent="0.35">
      <c r="A158" s="90"/>
      <c r="B158" s="78"/>
      <c r="C158" s="78"/>
      <c r="D158" s="78"/>
      <c r="E158" s="79"/>
      <c r="F158" s="95" t="s">
        <v>67</v>
      </c>
      <c r="G158" s="79" t="s">
        <v>105</v>
      </c>
      <c r="H158" s="79"/>
      <c r="I158" s="78"/>
      <c r="J158" s="78"/>
      <c r="K158" s="82">
        <v>3</v>
      </c>
      <c r="L158" s="82"/>
      <c r="M158" s="82"/>
      <c r="N158" s="82"/>
      <c r="O158" s="82"/>
      <c r="P158" s="82"/>
      <c r="Q158" s="82">
        <v>10</v>
      </c>
      <c r="R158" s="82">
        <f t="shared" si="50"/>
        <v>13</v>
      </c>
      <c r="S158" s="82">
        <f t="shared" si="51"/>
        <v>10</v>
      </c>
      <c r="T158" s="82">
        <f t="shared" si="52"/>
        <v>3</v>
      </c>
    </row>
    <row r="159" spans="1:20" ht="18" hidden="1" thickTop="1" thickBot="1" x14ac:dyDescent="0.35">
      <c r="A159" s="90"/>
      <c r="B159" s="78"/>
      <c r="C159" s="78"/>
      <c r="D159" s="78"/>
      <c r="E159" s="79"/>
      <c r="F159" s="86" t="s">
        <v>69</v>
      </c>
      <c r="G159" s="79" t="s">
        <v>105</v>
      </c>
      <c r="H159" s="79"/>
      <c r="I159" s="78"/>
      <c r="J159" s="78"/>
      <c r="K159" s="82">
        <v>3</v>
      </c>
      <c r="L159" s="82"/>
      <c r="M159" s="82"/>
      <c r="N159" s="82"/>
      <c r="O159" s="82"/>
      <c r="P159" s="82"/>
      <c r="Q159" s="82">
        <v>10</v>
      </c>
      <c r="R159" s="82">
        <f t="shared" si="50"/>
        <v>13</v>
      </c>
      <c r="S159" s="82">
        <f t="shared" si="51"/>
        <v>10</v>
      </c>
      <c r="T159" s="82">
        <f t="shared" si="52"/>
        <v>3</v>
      </c>
    </row>
    <row r="160" spans="1:20" ht="17.25" hidden="1" thickBot="1" x14ac:dyDescent="0.35">
      <c r="A160" s="90"/>
      <c r="B160" s="78"/>
      <c r="C160" s="78"/>
      <c r="D160" s="78"/>
      <c r="E160" s="79"/>
      <c r="F160" s="94" t="s">
        <v>57</v>
      </c>
      <c r="G160" s="79" t="s">
        <v>106</v>
      </c>
      <c r="H160" s="79"/>
      <c r="I160" s="78"/>
      <c r="J160" s="78"/>
      <c r="K160" s="82"/>
      <c r="L160" s="82"/>
      <c r="M160" s="82"/>
      <c r="N160" s="82"/>
      <c r="O160" s="82"/>
      <c r="P160" s="82"/>
      <c r="Q160" s="82"/>
      <c r="R160" s="82">
        <f t="shared" si="50"/>
        <v>0</v>
      </c>
      <c r="S160" s="82">
        <f t="shared" si="51"/>
        <v>0</v>
      </c>
      <c r="T160" s="82">
        <f t="shared" si="52"/>
        <v>0</v>
      </c>
    </row>
    <row r="161" spans="1:20" ht="18" hidden="1" thickTop="1" thickBot="1" x14ac:dyDescent="0.35">
      <c r="A161" s="90"/>
      <c r="B161" s="78"/>
      <c r="C161" s="78"/>
      <c r="D161" s="78"/>
      <c r="E161" s="79"/>
      <c r="F161" s="91"/>
      <c r="G161" s="92" t="s">
        <v>100</v>
      </c>
      <c r="H161" s="78" t="s">
        <v>107</v>
      </c>
      <c r="I161" s="78"/>
      <c r="J161" s="78"/>
      <c r="K161" s="82"/>
      <c r="L161" s="82">
        <v>15</v>
      </c>
      <c r="M161" s="82"/>
      <c r="N161" s="82"/>
      <c r="O161" s="82"/>
      <c r="P161" s="82"/>
      <c r="Q161" s="82"/>
      <c r="R161" s="82">
        <f t="shared" si="50"/>
        <v>15</v>
      </c>
      <c r="S161" s="82">
        <f t="shared" si="51"/>
        <v>0</v>
      </c>
      <c r="T161" s="82">
        <f t="shared" si="52"/>
        <v>15</v>
      </c>
    </row>
    <row r="162" spans="1:20" ht="18" hidden="1" thickTop="1" thickBot="1" x14ac:dyDescent="0.35">
      <c r="A162" s="90"/>
      <c r="B162" s="78"/>
      <c r="C162" s="78"/>
      <c r="D162" s="78"/>
      <c r="E162" s="79"/>
      <c r="F162" s="91"/>
      <c r="G162" s="92" t="s">
        <v>100</v>
      </c>
      <c r="H162" s="78" t="s">
        <v>108</v>
      </c>
      <c r="I162" s="78"/>
      <c r="J162" s="78"/>
      <c r="K162" s="82"/>
      <c r="L162" s="82">
        <v>10</v>
      </c>
      <c r="M162" s="82"/>
      <c r="N162" s="82"/>
      <c r="O162" s="82">
        <v>20</v>
      </c>
      <c r="P162" s="82"/>
      <c r="Q162" s="82">
        <v>60</v>
      </c>
      <c r="R162" s="82">
        <f t="shared" si="50"/>
        <v>90</v>
      </c>
      <c r="S162" s="82">
        <f t="shared" si="51"/>
        <v>60</v>
      </c>
      <c r="T162" s="82">
        <f t="shared" si="52"/>
        <v>30</v>
      </c>
    </row>
    <row r="163" spans="1:20" ht="18" hidden="1" thickTop="1" thickBot="1" x14ac:dyDescent="0.35">
      <c r="A163" s="90"/>
      <c r="B163" s="78"/>
      <c r="C163" s="78"/>
      <c r="D163" s="78"/>
      <c r="E163" s="78"/>
      <c r="F163" s="78"/>
      <c r="G163" s="92" t="s">
        <v>100</v>
      </c>
      <c r="H163" s="78" t="s">
        <v>109</v>
      </c>
      <c r="I163" s="78"/>
      <c r="J163" s="78"/>
      <c r="K163" s="82"/>
      <c r="L163" s="82">
        <v>10</v>
      </c>
      <c r="M163" s="82"/>
      <c r="N163" s="82"/>
      <c r="O163" s="82">
        <v>10</v>
      </c>
      <c r="P163" s="82"/>
      <c r="Q163" s="82">
        <v>30</v>
      </c>
      <c r="R163" s="82">
        <f t="shared" si="50"/>
        <v>50</v>
      </c>
      <c r="S163" s="82">
        <f t="shared" si="51"/>
        <v>30</v>
      </c>
      <c r="T163" s="82">
        <f t="shared" si="52"/>
        <v>20</v>
      </c>
    </row>
    <row r="164" spans="1:20" ht="18" hidden="1" thickTop="1" thickBot="1" x14ac:dyDescent="0.35">
      <c r="A164" s="90"/>
      <c r="B164" s="78"/>
      <c r="C164" s="78"/>
      <c r="D164" s="78"/>
      <c r="E164" s="78"/>
      <c r="F164" s="78"/>
      <c r="G164" s="92" t="s">
        <v>100</v>
      </c>
      <c r="H164" s="78" t="s">
        <v>110</v>
      </c>
      <c r="I164" s="78"/>
      <c r="J164" s="78"/>
      <c r="K164" s="82"/>
      <c r="L164" s="82">
        <v>10</v>
      </c>
      <c r="M164" s="82"/>
      <c r="N164" s="82"/>
      <c r="O164" s="82">
        <v>10</v>
      </c>
      <c r="P164" s="82"/>
      <c r="Q164" s="82">
        <v>30</v>
      </c>
      <c r="R164" s="82">
        <f t="shared" si="50"/>
        <v>50</v>
      </c>
      <c r="S164" s="82">
        <f t="shared" si="51"/>
        <v>30</v>
      </c>
      <c r="T164" s="82">
        <f t="shared" si="52"/>
        <v>20</v>
      </c>
    </row>
    <row r="165" spans="1:20" ht="18" hidden="1" thickTop="1" thickBot="1" x14ac:dyDescent="0.35">
      <c r="A165" s="90"/>
      <c r="B165" s="78"/>
      <c r="C165" s="78"/>
      <c r="D165" s="78"/>
      <c r="E165" s="78"/>
      <c r="F165" s="78"/>
      <c r="G165" s="92" t="s">
        <v>100</v>
      </c>
      <c r="H165" s="79" t="s">
        <v>111</v>
      </c>
      <c r="I165" s="78"/>
      <c r="J165" s="78"/>
      <c r="K165" s="82"/>
      <c r="L165" s="82">
        <v>10</v>
      </c>
      <c r="M165" s="82"/>
      <c r="N165" s="82"/>
      <c r="O165" s="82">
        <v>60</v>
      </c>
      <c r="P165" s="82"/>
      <c r="Q165" s="82">
        <v>30</v>
      </c>
      <c r="R165" s="82">
        <f t="shared" si="50"/>
        <v>100</v>
      </c>
      <c r="S165" s="82">
        <f t="shared" si="51"/>
        <v>30</v>
      </c>
      <c r="T165" s="82">
        <f t="shared" si="52"/>
        <v>70</v>
      </c>
    </row>
    <row r="166" spans="1:20" ht="18" hidden="1" thickTop="1" thickBot="1" x14ac:dyDescent="0.35">
      <c r="A166" s="90"/>
      <c r="B166" s="78"/>
      <c r="C166" s="78"/>
      <c r="D166" s="78"/>
      <c r="E166" s="78"/>
      <c r="F166" s="78"/>
      <c r="G166" s="92" t="s">
        <v>100</v>
      </c>
      <c r="H166" s="79" t="s">
        <v>112</v>
      </c>
      <c r="I166" s="78"/>
      <c r="J166" s="78"/>
      <c r="K166" s="82"/>
      <c r="L166" s="82">
        <v>10</v>
      </c>
      <c r="M166" s="82"/>
      <c r="N166" s="82"/>
      <c r="O166" s="82"/>
      <c r="P166" s="82">
        <v>30</v>
      </c>
      <c r="Q166" s="82">
        <v>60</v>
      </c>
      <c r="R166" s="82">
        <f t="shared" si="50"/>
        <v>100</v>
      </c>
      <c r="S166" s="82">
        <f t="shared" si="51"/>
        <v>60</v>
      </c>
      <c r="T166" s="82">
        <f t="shared" si="52"/>
        <v>40</v>
      </c>
    </row>
    <row r="167" spans="1:20" ht="17.25" thickBot="1" x14ac:dyDescent="0.35">
      <c r="A167" s="90"/>
      <c r="B167" s="78"/>
      <c r="C167" s="78"/>
      <c r="D167" s="78"/>
      <c r="E167" s="77" t="s">
        <v>45</v>
      </c>
      <c r="F167" s="79" t="s">
        <v>121</v>
      </c>
      <c r="G167" s="79"/>
      <c r="H167" s="79"/>
      <c r="I167" s="78"/>
      <c r="J167" s="78"/>
      <c r="K167" s="80">
        <f t="shared" ref="K167:T167" si="53">SUM(K168:K178)</f>
        <v>12</v>
      </c>
      <c r="L167" s="80">
        <f t="shared" si="53"/>
        <v>65</v>
      </c>
      <c r="M167" s="80">
        <f t="shared" si="53"/>
        <v>0</v>
      </c>
      <c r="N167" s="80">
        <f t="shared" si="53"/>
        <v>0</v>
      </c>
      <c r="O167" s="80">
        <f t="shared" si="53"/>
        <v>70</v>
      </c>
      <c r="P167" s="80">
        <f t="shared" si="53"/>
        <v>30</v>
      </c>
      <c r="Q167" s="80">
        <f t="shared" si="53"/>
        <v>250</v>
      </c>
      <c r="R167" s="80">
        <f t="shared" si="53"/>
        <v>427</v>
      </c>
      <c r="S167" s="80">
        <f t="shared" si="53"/>
        <v>250</v>
      </c>
      <c r="T167" s="80">
        <f t="shared" si="53"/>
        <v>177</v>
      </c>
    </row>
    <row r="168" spans="1:20" ht="18" hidden="1" thickTop="1" thickBot="1" x14ac:dyDescent="0.35">
      <c r="A168" s="90"/>
      <c r="B168" s="78"/>
      <c r="C168" s="78"/>
      <c r="D168" s="78"/>
      <c r="E168" s="79"/>
      <c r="F168" s="81" t="s">
        <v>48</v>
      </c>
      <c r="G168" s="79" t="s">
        <v>105</v>
      </c>
      <c r="H168" s="79"/>
      <c r="I168" s="78"/>
      <c r="J168" s="78"/>
      <c r="K168" s="82">
        <v>3</v>
      </c>
      <c r="L168" s="82"/>
      <c r="M168" s="82"/>
      <c r="N168" s="82"/>
      <c r="O168" s="82"/>
      <c r="P168" s="82"/>
      <c r="Q168" s="82">
        <v>10</v>
      </c>
      <c r="R168" s="82">
        <f t="shared" ref="R168:R178" si="54">SUM(K168:Q168)</f>
        <v>13</v>
      </c>
      <c r="S168" s="82">
        <f t="shared" ref="S168:S178" si="55">Q168</f>
        <v>10</v>
      </c>
      <c r="T168" s="82">
        <f t="shared" ref="T168:T178" si="56">R168-S168</f>
        <v>3</v>
      </c>
    </row>
    <row r="169" spans="1:20" ht="18" hidden="1" thickTop="1" thickBot="1" x14ac:dyDescent="0.35">
      <c r="A169" s="90"/>
      <c r="B169" s="78"/>
      <c r="C169" s="78"/>
      <c r="D169" s="78"/>
      <c r="E169" s="79"/>
      <c r="F169" s="93" t="s">
        <v>57</v>
      </c>
      <c r="G169" s="79" t="s">
        <v>105</v>
      </c>
      <c r="H169" s="79"/>
      <c r="I169" s="78"/>
      <c r="J169" s="78"/>
      <c r="K169" s="82">
        <v>3</v>
      </c>
      <c r="L169" s="82"/>
      <c r="M169" s="82"/>
      <c r="N169" s="82"/>
      <c r="O169" s="82"/>
      <c r="P169" s="82"/>
      <c r="Q169" s="82">
        <v>10</v>
      </c>
      <c r="R169" s="82">
        <f t="shared" si="54"/>
        <v>13</v>
      </c>
      <c r="S169" s="82">
        <f t="shared" si="55"/>
        <v>10</v>
      </c>
      <c r="T169" s="82">
        <f t="shared" si="56"/>
        <v>3</v>
      </c>
    </row>
    <row r="170" spans="1:20" ht="18" hidden="1" thickTop="1" thickBot="1" x14ac:dyDescent="0.35">
      <c r="A170" s="90"/>
      <c r="B170" s="78"/>
      <c r="C170" s="78"/>
      <c r="D170" s="78"/>
      <c r="E170" s="79"/>
      <c r="F170" s="95" t="s">
        <v>67</v>
      </c>
      <c r="G170" s="79" t="s">
        <v>105</v>
      </c>
      <c r="H170" s="79"/>
      <c r="I170" s="78"/>
      <c r="J170" s="78"/>
      <c r="K170" s="82">
        <v>3</v>
      </c>
      <c r="L170" s="82"/>
      <c r="M170" s="82"/>
      <c r="N170" s="82"/>
      <c r="O170" s="82"/>
      <c r="P170" s="82"/>
      <c r="Q170" s="82">
        <v>10</v>
      </c>
      <c r="R170" s="82">
        <f t="shared" si="54"/>
        <v>13</v>
      </c>
      <c r="S170" s="82">
        <f t="shared" si="55"/>
        <v>10</v>
      </c>
      <c r="T170" s="82">
        <f t="shared" si="56"/>
        <v>3</v>
      </c>
    </row>
    <row r="171" spans="1:20" ht="18" hidden="1" thickTop="1" thickBot="1" x14ac:dyDescent="0.35">
      <c r="A171" s="90"/>
      <c r="B171" s="78"/>
      <c r="C171" s="78"/>
      <c r="D171" s="78"/>
      <c r="E171" s="79"/>
      <c r="F171" s="86" t="s">
        <v>69</v>
      </c>
      <c r="G171" s="79" t="s">
        <v>105</v>
      </c>
      <c r="H171" s="79"/>
      <c r="I171" s="78"/>
      <c r="J171" s="78"/>
      <c r="K171" s="82">
        <v>3</v>
      </c>
      <c r="L171" s="82"/>
      <c r="M171" s="82"/>
      <c r="N171" s="82"/>
      <c r="O171" s="82"/>
      <c r="P171" s="82"/>
      <c r="Q171" s="82">
        <v>10</v>
      </c>
      <c r="R171" s="82">
        <f t="shared" si="54"/>
        <v>13</v>
      </c>
      <c r="S171" s="82">
        <f t="shared" si="55"/>
        <v>10</v>
      </c>
      <c r="T171" s="82">
        <f t="shared" si="56"/>
        <v>3</v>
      </c>
    </row>
    <row r="172" spans="1:20" ht="17.25" hidden="1" thickBot="1" x14ac:dyDescent="0.35">
      <c r="A172" s="90"/>
      <c r="B172" s="78"/>
      <c r="C172" s="78"/>
      <c r="D172" s="78"/>
      <c r="E172" s="79"/>
      <c r="F172" s="94" t="s">
        <v>57</v>
      </c>
      <c r="G172" s="79" t="s">
        <v>106</v>
      </c>
      <c r="H172" s="79"/>
      <c r="I172" s="78"/>
      <c r="J172" s="78"/>
      <c r="K172" s="82"/>
      <c r="L172" s="82"/>
      <c r="M172" s="82"/>
      <c r="N172" s="82"/>
      <c r="O172" s="82"/>
      <c r="P172" s="82"/>
      <c r="Q172" s="82"/>
      <c r="R172" s="82">
        <f t="shared" si="54"/>
        <v>0</v>
      </c>
      <c r="S172" s="82">
        <f t="shared" si="55"/>
        <v>0</v>
      </c>
      <c r="T172" s="82">
        <f t="shared" si="56"/>
        <v>0</v>
      </c>
    </row>
    <row r="173" spans="1:20" ht="18" hidden="1" thickTop="1" thickBot="1" x14ac:dyDescent="0.35">
      <c r="A173" s="90"/>
      <c r="B173" s="78"/>
      <c r="C173" s="78"/>
      <c r="D173" s="78"/>
      <c r="E173" s="79"/>
      <c r="F173" s="91"/>
      <c r="G173" s="92" t="s">
        <v>100</v>
      </c>
      <c r="H173" s="78" t="s">
        <v>107</v>
      </c>
      <c r="I173" s="78"/>
      <c r="J173" s="78"/>
      <c r="K173" s="82"/>
      <c r="L173" s="82">
        <v>15</v>
      </c>
      <c r="M173" s="82"/>
      <c r="N173" s="82"/>
      <c r="O173" s="82"/>
      <c r="P173" s="82"/>
      <c r="Q173" s="82"/>
      <c r="R173" s="82">
        <f t="shared" si="54"/>
        <v>15</v>
      </c>
      <c r="S173" s="82">
        <f t="shared" si="55"/>
        <v>0</v>
      </c>
      <c r="T173" s="82">
        <f t="shared" si="56"/>
        <v>15</v>
      </c>
    </row>
    <row r="174" spans="1:20" ht="18" hidden="1" thickTop="1" thickBot="1" x14ac:dyDescent="0.35">
      <c r="A174" s="90"/>
      <c r="B174" s="78"/>
      <c r="C174" s="78"/>
      <c r="D174" s="78"/>
      <c r="E174" s="79"/>
      <c r="F174" s="91"/>
      <c r="G174" s="92" t="s">
        <v>100</v>
      </c>
      <c r="H174" s="78" t="s">
        <v>108</v>
      </c>
      <c r="I174" s="78"/>
      <c r="J174" s="78"/>
      <c r="K174" s="82"/>
      <c r="L174" s="82">
        <v>10</v>
      </c>
      <c r="M174" s="82"/>
      <c r="N174" s="82"/>
      <c r="O174" s="82">
        <v>20</v>
      </c>
      <c r="P174" s="82"/>
      <c r="Q174" s="82">
        <v>60</v>
      </c>
      <c r="R174" s="82">
        <f t="shared" si="54"/>
        <v>90</v>
      </c>
      <c r="S174" s="82">
        <f t="shared" si="55"/>
        <v>60</v>
      </c>
      <c r="T174" s="82">
        <f t="shared" si="56"/>
        <v>30</v>
      </c>
    </row>
    <row r="175" spans="1:20" ht="18" hidden="1" thickTop="1" thickBot="1" x14ac:dyDescent="0.35">
      <c r="A175" s="90"/>
      <c r="B175" s="78"/>
      <c r="C175" s="78"/>
      <c r="D175" s="78"/>
      <c r="E175" s="78"/>
      <c r="F175" s="78"/>
      <c r="G175" s="92" t="s">
        <v>100</v>
      </c>
      <c r="H175" s="78" t="s">
        <v>109</v>
      </c>
      <c r="I175" s="78"/>
      <c r="J175" s="78"/>
      <c r="K175" s="82"/>
      <c r="L175" s="82">
        <v>10</v>
      </c>
      <c r="M175" s="82"/>
      <c r="N175" s="82"/>
      <c r="O175" s="82">
        <v>10</v>
      </c>
      <c r="P175" s="82"/>
      <c r="Q175" s="82">
        <v>30</v>
      </c>
      <c r="R175" s="82">
        <f t="shared" si="54"/>
        <v>50</v>
      </c>
      <c r="S175" s="82">
        <f t="shared" si="55"/>
        <v>30</v>
      </c>
      <c r="T175" s="82">
        <f t="shared" si="56"/>
        <v>20</v>
      </c>
    </row>
    <row r="176" spans="1:20" ht="18" hidden="1" thickTop="1" thickBot="1" x14ac:dyDescent="0.35">
      <c r="A176" s="90"/>
      <c r="B176" s="78"/>
      <c r="C176" s="78"/>
      <c r="D176" s="78"/>
      <c r="E176" s="78"/>
      <c r="F176" s="78"/>
      <c r="G176" s="92" t="s">
        <v>100</v>
      </c>
      <c r="H176" s="78" t="s">
        <v>110</v>
      </c>
      <c r="I176" s="78"/>
      <c r="J176" s="78"/>
      <c r="K176" s="82"/>
      <c r="L176" s="82">
        <v>10</v>
      </c>
      <c r="M176" s="82"/>
      <c r="N176" s="82"/>
      <c r="O176" s="82">
        <v>10</v>
      </c>
      <c r="P176" s="82"/>
      <c r="Q176" s="82">
        <v>30</v>
      </c>
      <c r="R176" s="82">
        <f t="shared" si="54"/>
        <v>50</v>
      </c>
      <c r="S176" s="82">
        <f t="shared" si="55"/>
        <v>30</v>
      </c>
      <c r="T176" s="82">
        <f t="shared" si="56"/>
        <v>20</v>
      </c>
    </row>
    <row r="177" spans="1:20" ht="18" hidden="1" thickTop="1" thickBot="1" x14ac:dyDescent="0.35">
      <c r="A177" s="90"/>
      <c r="B177" s="78"/>
      <c r="C177" s="78"/>
      <c r="D177" s="78"/>
      <c r="E177" s="78"/>
      <c r="F177" s="78"/>
      <c r="G177" s="92" t="s">
        <v>100</v>
      </c>
      <c r="H177" s="79" t="s">
        <v>111</v>
      </c>
      <c r="I177" s="78"/>
      <c r="J177" s="78"/>
      <c r="K177" s="82"/>
      <c r="L177" s="82">
        <v>10</v>
      </c>
      <c r="M177" s="82"/>
      <c r="N177" s="82"/>
      <c r="O177" s="82">
        <v>30</v>
      </c>
      <c r="P177" s="82"/>
      <c r="Q177" s="82">
        <v>30</v>
      </c>
      <c r="R177" s="82">
        <f t="shared" si="54"/>
        <v>70</v>
      </c>
      <c r="S177" s="82">
        <f t="shared" si="55"/>
        <v>30</v>
      </c>
      <c r="T177" s="82">
        <f t="shared" si="56"/>
        <v>40</v>
      </c>
    </row>
    <row r="178" spans="1:20" ht="18" hidden="1" thickTop="1" thickBot="1" x14ac:dyDescent="0.35">
      <c r="A178" s="90"/>
      <c r="B178" s="78"/>
      <c r="C178" s="78"/>
      <c r="D178" s="78"/>
      <c r="E178" s="78"/>
      <c r="F178" s="78"/>
      <c r="G178" s="92" t="s">
        <v>100</v>
      </c>
      <c r="H178" s="79" t="s">
        <v>112</v>
      </c>
      <c r="I178" s="78"/>
      <c r="J178" s="78"/>
      <c r="K178" s="82"/>
      <c r="L178" s="82">
        <v>10</v>
      </c>
      <c r="M178" s="82"/>
      <c r="N178" s="82"/>
      <c r="O178" s="82"/>
      <c r="P178" s="82">
        <v>30</v>
      </c>
      <c r="Q178" s="82">
        <v>60</v>
      </c>
      <c r="R178" s="82">
        <f t="shared" si="54"/>
        <v>100</v>
      </c>
      <c r="S178" s="82">
        <f t="shared" si="55"/>
        <v>60</v>
      </c>
      <c r="T178" s="82">
        <f t="shared" si="56"/>
        <v>40</v>
      </c>
    </row>
    <row r="179" spans="1:20" ht="17.25" thickBot="1" x14ac:dyDescent="0.35">
      <c r="A179" s="90"/>
      <c r="B179" s="78"/>
      <c r="C179" s="78"/>
      <c r="D179" s="78"/>
      <c r="E179" s="77" t="s">
        <v>45</v>
      </c>
      <c r="F179" s="79" t="s">
        <v>122</v>
      </c>
      <c r="G179" s="79"/>
      <c r="H179" s="79"/>
      <c r="I179" s="78"/>
      <c r="J179" s="78"/>
      <c r="K179" s="80">
        <f t="shared" ref="K179:T179" si="57">SUM(K180:K190)</f>
        <v>12</v>
      </c>
      <c r="L179" s="80">
        <f t="shared" si="57"/>
        <v>65</v>
      </c>
      <c r="M179" s="80">
        <f t="shared" si="57"/>
        <v>0</v>
      </c>
      <c r="N179" s="80">
        <f t="shared" si="57"/>
        <v>0</v>
      </c>
      <c r="O179" s="80">
        <f t="shared" si="57"/>
        <v>100</v>
      </c>
      <c r="P179" s="80">
        <f t="shared" si="57"/>
        <v>30</v>
      </c>
      <c r="Q179" s="80">
        <f t="shared" si="57"/>
        <v>250</v>
      </c>
      <c r="R179" s="80">
        <f t="shared" si="57"/>
        <v>457</v>
      </c>
      <c r="S179" s="80">
        <f t="shared" si="57"/>
        <v>250</v>
      </c>
      <c r="T179" s="80">
        <f t="shared" si="57"/>
        <v>207</v>
      </c>
    </row>
    <row r="180" spans="1:20" ht="18" hidden="1" thickTop="1" thickBot="1" x14ac:dyDescent="0.35">
      <c r="A180" s="90"/>
      <c r="B180" s="78"/>
      <c r="C180" s="78"/>
      <c r="D180" s="78"/>
      <c r="E180" s="79"/>
      <c r="F180" s="81" t="s">
        <v>48</v>
      </c>
      <c r="G180" s="79" t="s">
        <v>105</v>
      </c>
      <c r="H180" s="79"/>
      <c r="I180" s="78"/>
      <c r="J180" s="78"/>
      <c r="K180" s="82">
        <v>3</v>
      </c>
      <c r="L180" s="82"/>
      <c r="M180" s="82"/>
      <c r="N180" s="82"/>
      <c r="O180" s="82"/>
      <c r="P180" s="82"/>
      <c r="Q180" s="82">
        <v>10</v>
      </c>
      <c r="R180" s="82">
        <f t="shared" ref="R180:R190" si="58">SUM(K180:Q180)</f>
        <v>13</v>
      </c>
      <c r="S180" s="82">
        <f t="shared" ref="S180:S190" si="59">Q180</f>
        <v>10</v>
      </c>
      <c r="T180" s="82">
        <f t="shared" ref="T180:T190" si="60">R180-S180</f>
        <v>3</v>
      </c>
    </row>
    <row r="181" spans="1:20" ht="18" hidden="1" thickTop="1" thickBot="1" x14ac:dyDescent="0.35">
      <c r="A181" s="90"/>
      <c r="B181" s="78"/>
      <c r="C181" s="78"/>
      <c r="D181" s="78"/>
      <c r="E181" s="79"/>
      <c r="F181" s="93" t="s">
        <v>57</v>
      </c>
      <c r="G181" s="79" t="s">
        <v>105</v>
      </c>
      <c r="H181" s="79"/>
      <c r="I181" s="78"/>
      <c r="J181" s="78"/>
      <c r="K181" s="82">
        <v>3</v>
      </c>
      <c r="L181" s="82"/>
      <c r="M181" s="82"/>
      <c r="N181" s="82"/>
      <c r="O181" s="82"/>
      <c r="P181" s="82"/>
      <c r="Q181" s="82">
        <v>10</v>
      </c>
      <c r="R181" s="82">
        <f t="shared" si="58"/>
        <v>13</v>
      </c>
      <c r="S181" s="82">
        <f t="shared" si="59"/>
        <v>10</v>
      </c>
      <c r="T181" s="82">
        <f t="shared" si="60"/>
        <v>3</v>
      </c>
    </row>
    <row r="182" spans="1:20" ht="18" hidden="1" thickTop="1" thickBot="1" x14ac:dyDescent="0.35">
      <c r="A182" s="90"/>
      <c r="B182" s="78"/>
      <c r="C182" s="78"/>
      <c r="D182" s="78"/>
      <c r="E182" s="79"/>
      <c r="F182" s="95" t="s">
        <v>67</v>
      </c>
      <c r="G182" s="79" t="s">
        <v>105</v>
      </c>
      <c r="H182" s="79"/>
      <c r="I182" s="78"/>
      <c r="J182" s="78"/>
      <c r="K182" s="82">
        <v>3</v>
      </c>
      <c r="L182" s="82"/>
      <c r="M182" s="82"/>
      <c r="N182" s="82"/>
      <c r="O182" s="82"/>
      <c r="P182" s="82"/>
      <c r="Q182" s="82">
        <v>10</v>
      </c>
      <c r="R182" s="82">
        <f t="shared" si="58"/>
        <v>13</v>
      </c>
      <c r="S182" s="82">
        <f t="shared" si="59"/>
        <v>10</v>
      </c>
      <c r="T182" s="82">
        <f t="shared" si="60"/>
        <v>3</v>
      </c>
    </row>
    <row r="183" spans="1:20" ht="18" hidden="1" thickTop="1" thickBot="1" x14ac:dyDescent="0.35">
      <c r="A183" s="90"/>
      <c r="B183" s="78"/>
      <c r="C183" s="78"/>
      <c r="D183" s="78"/>
      <c r="E183" s="79"/>
      <c r="F183" s="86" t="s">
        <v>69</v>
      </c>
      <c r="G183" s="79" t="s">
        <v>105</v>
      </c>
      <c r="H183" s="79"/>
      <c r="I183" s="78"/>
      <c r="J183" s="78"/>
      <c r="K183" s="82">
        <v>3</v>
      </c>
      <c r="L183" s="82"/>
      <c r="M183" s="82"/>
      <c r="N183" s="82"/>
      <c r="O183" s="82"/>
      <c r="P183" s="82"/>
      <c r="Q183" s="82">
        <v>10</v>
      </c>
      <c r="R183" s="82">
        <f t="shared" si="58"/>
        <v>13</v>
      </c>
      <c r="S183" s="82">
        <f t="shared" si="59"/>
        <v>10</v>
      </c>
      <c r="T183" s="82">
        <f t="shared" si="60"/>
        <v>3</v>
      </c>
    </row>
    <row r="184" spans="1:20" ht="17.25" hidden="1" thickBot="1" x14ac:dyDescent="0.35">
      <c r="A184" s="90"/>
      <c r="B184" s="78"/>
      <c r="C184" s="78"/>
      <c r="D184" s="78"/>
      <c r="E184" s="79"/>
      <c r="F184" s="94" t="s">
        <v>57</v>
      </c>
      <c r="G184" s="79" t="s">
        <v>106</v>
      </c>
      <c r="H184" s="79"/>
      <c r="I184" s="78"/>
      <c r="J184" s="78"/>
      <c r="K184" s="82"/>
      <c r="L184" s="82"/>
      <c r="M184" s="82"/>
      <c r="N184" s="82"/>
      <c r="O184" s="82"/>
      <c r="P184" s="82"/>
      <c r="Q184" s="82"/>
      <c r="R184" s="82">
        <f t="shared" si="58"/>
        <v>0</v>
      </c>
      <c r="S184" s="82">
        <f t="shared" si="59"/>
        <v>0</v>
      </c>
      <c r="T184" s="82">
        <f t="shared" si="60"/>
        <v>0</v>
      </c>
    </row>
    <row r="185" spans="1:20" ht="18" hidden="1" thickTop="1" thickBot="1" x14ac:dyDescent="0.35">
      <c r="A185" s="90"/>
      <c r="B185" s="78"/>
      <c r="C185" s="78"/>
      <c r="D185" s="78"/>
      <c r="E185" s="79"/>
      <c r="F185" s="91"/>
      <c r="G185" s="92" t="s">
        <v>100</v>
      </c>
      <c r="H185" s="78" t="s">
        <v>107</v>
      </c>
      <c r="I185" s="78"/>
      <c r="J185" s="78"/>
      <c r="K185" s="82"/>
      <c r="L185" s="82">
        <v>15</v>
      </c>
      <c r="M185" s="82"/>
      <c r="N185" s="82"/>
      <c r="O185" s="82"/>
      <c r="P185" s="82"/>
      <c r="Q185" s="82"/>
      <c r="R185" s="82">
        <f t="shared" si="58"/>
        <v>15</v>
      </c>
      <c r="S185" s="82">
        <f t="shared" si="59"/>
        <v>0</v>
      </c>
      <c r="T185" s="82">
        <f t="shared" si="60"/>
        <v>15</v>
      </c>
    </row>
    <row r="186" spans="1:20" ht="18" hidden="1" thickTop="1" thickBot="1" x14ac:dyDescent="0.35">
      <c r="A186" s="90"/>
      <c r="B186" s="78"/>
      <c r="C186" s="78"/>
      <c r="D186" s="78"/>
      <c r="E186" s="79"/>
      <c r="F186" s="91"/>
      <c r="G186" s="92" t="s">
        <v>100</v>
      </c>
      <c r="H186" s="78" t="s">
        <v>108</v>
      </c>
      <c r="I186" s="78"/>
      <c r="J186" s="78"/>
      <c r="K186" s="82"/>
      <c r="L186" s="82">
        <v>10</v>
      </c>
      <c r="M186" s="82"/>
      <c r="N186" s="82"/>
      <c r="O186" s="82">
        <v>20</v>
      </c>
      <c r="P186" s="82"/>
      <c r="Q186" s="82">
        <v>60</v>
      </c>
      <c r="R186" s="82">
        <f t="shared" si="58"/>
        <v>90</v>
      </c>
      <c r="S186" s="82">
        <f t="shared" si="59"/>
        <v>60</v>
      </c>
      <c r="T186" s="82">
        <f t="shared" si="60"/>
        <v>30</v>
      </c>
    </row>
    <row r="187" spans="1:20" ht="18" hidden="1" thickTop="1" thickBot="1" x14ac:dyDescent="0.35">
      <c r="A187" s="90"/>
      <c r="B187" s="78"/>
      <c r="C187" s="78"/>
      <c r="D187" s="78"/>
      <c r="E187" s="78"/>
      <c r="F187" s="78"/>
      <c r="G187" s="92" t="s">
        <v>100</v>
      </c>
      <c r="H187" s="78" t="s">
        <v>109</v>
      </c>
      <c r="I187" s="78"/>
      <c r="J187" s="78"/>
      <c r="K187" s="82"/>
      <c r="L187" s="82">
        <v>10</v>
      </c>
      <c r="M187" s="82"/>
      <c r="N187" s="82"/>
      <c r="O187" s="82">
        <v>10</v>
      </c>
      <c r="P187" s="82"/>
      <c r="Q187" s="82">
        <v>30</v>
      </c>
      <c r="R187" s="82">
        <f t="shared" si="58"/>
        <v>50</v>
      </c>
      <c r="S187" s="82">
        <f t="shared" si="59"/>
        <v>30</v>
      </c>
      <c r="T187" s="82">
        <f t="shared" si="60"/>
        <v>20</v>
      </c>
    </row>
    <row r="188" spans="1:20" ht="18" hidden="1" thickTop="1" thickBot="1" x14ac:dyDescent="0.35">
      <c r="A188" s="90"/>
      <c r="B188" s="78"/>
      <c r="C188" s="78"/>
      <c r="D188" s="78"/>
      <c r="E188" s="78"/>
      <c r="F188" s="78"/>
      <c r="G188" s="92" t="s">
        <v>100</v>
      </c>
      <c r="H188" s="78" t="s">
        <v>110</v>
      </c>
      <c r="I188" s="78"/>
      <c r="J188" s="78"/>
      <c r="K188" s="82"/>
      <c r="L188" s="82">
        <v>10</v>
      </c>
      <c r="M188" s="82"/>
      <c r="N188" s="82"/>
      <c r="O188" s="82">
        <v>10</v>
      </c>
      <c r="P188" s="82"/>
      <c r="Q188" s="82">
        <v>30</v>
      </c>
      <c r="R188" s="82">
        <f t="shared" si="58"/>
        <v>50</v>
      </c>
      <c r="S188" s="82">
        <f t="shared" si="59"/>
        <v>30</v>
      </c>
      <c r="T188" s="82">
        <f t="shared" si="60"/>
        <v>20</v>
      </c>
    </row>
    <row r="189" spans="1:20" ht="18" hidden="1" thickTop="1" thickBot="1" x14ac:dyDescent="0.35">
      <c r="A189" s="90"/>
      <c r="B189" s="78"/>
      <c r="C189" s="78"/>
      <c r="D189" s="78"/>
      <c r="E189" s="78"/>
      <c r="F189" s="78"/>
      <c r="G189" s="92" t="s">
        <v>100</v>
      </c>
      <c r="H189" s="79" t="s">
        <v>111</v>
      </c>
      <c r="I189" s="78"/>
      <c r="J189" s="78"/>
      <c r="K189" s="82"/>
      <c r="L189" s="82">
        <v>10</v>
      </c>
      <c r="M189" s="82"/>
      <c r="N189" s="82"/>
      <c r="O189" s="82">
        <v>60</v>
      </c>
      <c r="P189" s="82"/>
      <c r="Q189" s="82">
        <v>30</v>
      </c>
      <c r="R189" s="82">
        <f t="shared" si="58"/>
        <v>100</v>
      </c>
      <c r="S189" s="82">
        <f t="shared" si="59"/>
        <v>30</v>
      </c>
      <c r="T189" s="82">
        <f t="shared" si="60"/>
        <v>70</v>
      </c>
    </row>
    <row r="190" spans="1:20" ht="18" hidden="1" thickTop="1" thickBot="1" x14ac:dyDescent="0.35">
      <c r="A190" s="90"/>
      <c r="B190" s="78"/>
      <c r="C190" s="78"/>
      <c r="D190" s="78"/>
      <c r="E190" s="78"/>
      <c r="F190" s="78"/>
      <c r="G190" s="92" t="s">
        <v>100</v>
      </c>
      <c r="H190" s="79" t="s">
        <v>112</v>
      </c>
      <c r="I190" s="78"/>
      <c r="J190" s="78"/>
      <c r="K190" s="82"/>
      <c r="L190" s="82">
        <v>10</v>
      </c>
      <c r="M190" s="82"/>
      <c r="N190" s="82"/>
      <c r="O190" s="82"/>
      <c r="P190" s="82">
        <v>30</v>
      </c>
      <c r="Q190" s="82">
        <v>60</v>
      </c>
      <c r="R190" s="82">
        <f t="shared" si="58"/>
        <v>100</v>
      </c>
      <c r="S190" s="82">
        <f t="shared" si="59"/>
        <v>60</v>
      </c>
      <c r="T190" s="82">
        <f t="shared" si="60"/>
        <v>40</v>
      </c>
    </row>
    <row r="191" spans="1:20" ht="17.25" thickBot="1" x14ac:dyDescent="0.35">
      <c r="A191" s="90"/>
      <c r="B191" s="78"/>
      <c r="C191" s="78"/>
      <c r="D191" s="78"/>
      <c r="E191" s="77" t="s">
        <v>45</v>
      </c>
      <c r="F191" s="79" t="s">
        <v>123</v>
      </c>
      <c r="G191" s="79"/>
      <c r="H191" s="79"/>
      <c r="I191" s="79"/>
      <c r="J191" s="79"/>
      <c r="K191" s="79"/>
      <c r="L191" s="79"/>
      <c r="M191" s="79"/>
      <c r="N191" s="79"/>
      <c r="O191" s="79"/>
      <c r="P191" s="79"/>
      <c r="Q191" s="79"/>
      <c r="R191" s="79"/>
      <c r="S191" s="79"/>
      <c r="T191" s="79"/>
    </row>
    <row r="192" spans="1:20" ht="17.25" thickBot="1" x14ac:dyDescent="0.35">
      <c r="A192" s="90"/>
      <c r="B192" s="78"/>
      <c r="C192" s="78"/>
      <c r="D192" s="78"/>
      <c r="E192" s="79"/>
      <c r="F192" s="77" t="s">
        <v>45</v>
      </c>
      <c r="G192" s="79" t="s">
        <v>124</v>
      </c>
      <c r="H192" s="78"/>
      <c r="I192" s="79"/>
      <c r="J192" s="79"/>
      <c r="K192" s="80">
        <f t="shared" ref="K192:T192" si="61">SUM(K193:K203)</f>
        <v>12</v>
      </c>
      <c r="L192" s="80">
        <f t="shared" si="61"/>
        <v>65</v>
      </c>
      <c r="M192" s="80">
        <f t="shared" si="61"/>
        <v>0</v>
      </c>
      <c r="N192" s="80">
        <f t="shared" si="61"/>
        <v>0</v>
      </c>
      <c r="O192" s="80">
        <f t="shared" si="61"/>
        <v>100</v>
      </c>
      <c r="P192" s="80">
        <f t="shared" si="61"/>
        <v>30</v>
      </c>
      <c r="Q192" s="80">
        <f t="shared" si="61"/>
        <v>250</v>
      </c>
      <c r="R192" s="80">
        <f t="shared" si="61"/>
        <v>457</v>
      </c>
      <c r="S192" s="80">
        <f t="shared" si="61"/>
        <v>250</v>
      </c>
      <c r="T192" s="80">
        <f t="shared" si="61"/>
        <v>207</v>
      </c>
    </row>
    <row r="193" spans="1:20" ht="18" hidden="1" thickTop="1" thickBot="1" x14ac:dyDescent="0.35">
      <c r="A193" s="90"/>
      <c r="B193" s="78"/>
      <c r="C193" s="78"/>
      <c r="D193" s="78"/>
      <c r="E193" s="79"/>
      <c r="F193" s="78"/>
      <c r="G193" s="81" t="s">
        <v>48</v>
      </c>
      <c r="H193" s="79" t="s">
        <v>105</v>
      </c>
      <c r="I193" s="79"/>
      <c r="J193" s="79"/>
      <c r="K193" s="82">
        <v>3</v>
      </c>
      <c r="L193" s="82"/>
      <c r="M193" s="82"/>
      <c r="N193" s="82"/>
      <c r="O193" s="82"/>
      <c r="P193" s="82"/>
      <c r="Q193" s="82">
        <v>10</v>
      </c>
      <c r="R193" s="82">
        <f t="shared" ref="R193:R203" si="62">SUM(K193:Q193)</f>
        <v>13</v>
      </c>
      <c r="S193" s="82">
        <f t="shared" ref="S193:S203" si="63">Q193</f>
        <v>10</v>
      </c>
      <c r="T193" s="82">
        <f t="shared" ref="T193:T203" si="64">R193-S193</f>
        <v>3</v>
      </c>
    </row>
    <row r="194" spans="1:20" ht="18" hidden="1" thickTop="1" thickBot="1" x14ac:dyDescent="0.35">
      <c r="A194" s="90"/>
      <c r="B194" s="78"/>
      <c r="C194" s="78"/>
      <c r="D194" s="78"/>
      <c r="E194" s="79"/>
      <c r="F194" s="78"/>
      <c r="G194" s="93" t="s">
        <v>57</v>
      </c>
      <c r="H194" s="79" t="s">
        <v>105</v>
      </c>
      <c r="I194" s="79"/>
      <c r="J194" s="79"/>
      <c r="K194" s="82">
        <v>3</v>
      </c>
      <c r="L194" s="82"/>
      <c r="M194" s="82"/>
      <c r="N194" s="82"/>
      <c r="O194" s="82"/>
      <c r="P194" s="82"/>
      <c r="Q194" s="82">
        <v>10</v>
      </c>
      <c r="R194" s="82">
        <f t="shared" si="62"/>
        <v>13</v>
      </c>
      <c r="S194" s="82">
        <f t="shared" si="63"/>
        <v>10</v>
      </c>
      <c r="T194" s="82">
        <f t="shared" si="64"/>
        <v>3</v>
      </c>
    </row>
    <row r="195" spans="1:20" ht="18" hidden="1" thickTop="1" thickBot="1" x14ac:dyDescent="0.35">
      <c r="A195" s="90"/>
      <c r="B195" s="78"/>
      <c r="C195" s="78"/>
      <c r="D195" s="78"/>
      <c r="E195" s="79"/>
      <c r="F195" s="78"/>
      <c r="G195" s="95" t="s">
        <v>67</v>
      </c>
      <c r="H195" s="79" t="s">
        <v>105</v>
      </c>
      <c r="I195" s="79"/>
      <c r="J195" s="79"/>
      <c r="K195" s="82">
        <v>3</v>
      </c>
      <c r="L195" s="82"/>
      <c r="M195" s="82"/>
      <c r="N195" s="82"/>
      <c r="O195" s="82"/>
      <c r="P195" s="82"/>
      <c r="Q195" s="82">
        <v>10</v>
      </c>
      <c r="R195" s="82">
        <f t="shared" si="62"/>
        <v>13</v>
      </c>
      <c r="S195" s="82">
        <f t="shared" si="63"/>
        <v>10</v>
      </c>
      <c r="T195" s="82">
        <f t="shared" si="64"/>
        <v>3</v>
      </c>
    </row>
    <row r="196" spans="1:20" ht="18" hidden="1" thickTop="1" thickBot="1" x14ac:dyDescent="0.35">
      <c r="A196" s="90"/>
      <c r="B196" s="78"/>
      <c r="C196" s="78"/>
      <c r="D196" s="78"/>
      <c r="E196" s="79"/>
      <c r="F196" s="78"/>
      <c r="G196" s="86" t="s">
        <v>69</v>
      </c>
      <c r="H196" s="79" t="s">
        <v>105</v>
      </c>
      <c r="I196" s="79"/>
      <c r="J196" s="79"/>
      <c r="K196" s="82">
        <v>3</v>
      </c>
      <c r="L196" s="82"/>
      <c r="M196" s="82"/>
      <c r="N196" s="82"/>
      <c r="O196" s="82"/>
      <c r="P196" s="82"/>
      <c r="Q196" s="82">
        <v>10</v>
      </c>
      <c r="R196" s="82">
        <f t="shared" si="62"/>
        <v>13</v>
      </c>
      <c r="S196" s="82">
        <f t="shared" si="63"/>
        <v>10</v>
      </c>
      <c r="T196" s="82">
        <f t="shared" si="64"/>
        <v>3</v>
      </c>
    </row>
    <row r="197" spans="1:20" ht="17.25" hidden="1" thickBot="1" x14ac:dyDescent="0.35">
      <c r="A197" s="90"/>
      <c r="B197" s="78"/>
      <c r="C197" s="78"/>
      <c r="D197" s="78"/>
      <c r="E197" s="79"/>
      <c r="F197" s="78"/>
      <c r="G197" s="94" t="s">
        <v>57</v>
      </c>
      <c r="H197" s="79" t="s">
        <v>106</v>
      </c>
      <c r="I197" s="79"/>
      <c r="J197" s="79"/>
      <c r="K197" s="82"/>
      <c r="L197" s="82"/>
      <c r="M197" s="82"/>
      <c r="N197" s="82"/>
      <c r="O197" s="82"/>
      <c r="P197" s="82"/>
      <c r="Q197" s="82"/>
      <c r="R197" s="82">
        <f t="shared" si="62"/>
        <v>0</v>
      </c>
      <c r="S197" s="82">
        <f t="shared" si="63"/>
        <v>0</v>
      </c>
      <c r="T197" s="82">
        <f t="shared" si="64"/>
        <v>0</v>
      </c>
    </row>
    <row r="198" spans="1:20" ht="18" hidden="1" thickTop="1" thickBot="1" x14ac:dyDescent="0.35">
      <c r="A198" s="90"/>
      <c r="B198" s="78"/>
      <c r="C198" s="78"/>
      <c r="D198" s="78"/>
      <c r="E198" s="79"/>
      <c r="F198" s="78"/>
      <c r="G198" s="91"/>
      <c r="H198" s="92" t="s">
        <v>100</v>
      </c>
      <c r="I198" s="78" t="s">
        <v>107</v>
      </c>
      <c r="J198" s="78"/>
      <c r="K198" s="82"/>
      <c r="L198" s="82">
        <v>15</v>
      </c>
      <c r="M198" s="82"/>
      <c r="N198" s="82"/>
      <c r="O198" s="82"/>
      <c r="P198" s="82"/>
      <c r="Q198" s="82"/>
      <c r="R198" s="82">
        <f t="shared" si="62"/>
        <v>15</v>
      </c>
      <c r="S198" s="82">
        <f t="shared" si="63"/>
        <v>0</v>
      </c>
      <c r="T198" s="82">
        <f t="shared" si="64"/>
        <v>15</v>
      </c>
    </row>
    <row r="199" spans="1:20" ht="18" hidden="1" thickTop="1" thickBot="1" x14ac:dyDescent="0.35">
      <c r="A199" s="90"/>
      <c r="B199" s="78"/>
      <c r="C199" s="78"/>
      <c r="D199" s="78"/>
      <c r="E199" s="79"/>
      <c r="F199" s="78"/>
      <c r="G199" s="91"/>
      <c r="H199" s="92" t="s">
        <v>100</v>
      </c>
      <c r="I199" s="78" t="s">
        <v>108</v>
      </c>
      <c r="J199" s="78"/>
      <c r="K199" s="82"/>
      <c r="L199" s="82">
        <v>10</v>
      </c>
      <c r="M199" s="82"/>
      <c r="N199" s="82"/>
      <c r="O199" s="82">
        <v>20</v>
      </c>
      <c r="P199" s="82"/>
      <c r="Q199" s="82">
        <v>60</v>
      </c>
      <c r="R199" s="82">
        <f t="shared" si="62"/>
        <v>90</v>
      </c>
      <c r="S199" s="82">
        <f t="shared" si="63"/>
        <v>60</v>
      </c>
      <c r="T199" s="82">
        <f t="shared" si="64"/>
        <v>30</v>
      </c>
    </row>
    <row r="200" spans="1:20" ht="18" hidden="1" thickTop="1" thickBot="1" x14ac:dyDescent="0.35">
      <c r="A200" s="90"/>
      <c r="B200" s="78"/>
      <c r="C200" s="78"/>
      <c r="D200" s="78"/>
      <c r="E200" s="78"/>
      <c r="F200" s="78"/>
      <c r="G200" s="78"/>
      <c r="H200" s="92" t="s">
        <v>100</v>
      </c>
      <c r="I200" s="78" t="s">
        <v>109</v>
      </c>
      <c r="J200" s="78"/>
      <c r="K200" s="82"/>
      <c r="L200" s="82">
        <v>10</v>
      </c>
      <c r="M200" s="82"/>
      <c r="N200" s="82"/>
      <c r="O200" s="82">
        <v>10</v>
      </c>
      <c r="P200" s="82"/>
      <c r="Q200" s="82">
        <v>30</v>
      </c>
      <c r="R200" s="82">
        <f t="shared" si="62"/>
        <v>50</v>
      </c>
      <c r="S200" s="82">
        <f t="shared" si="63"/>
        <v>30</v>
      </c>
      <c r="T200" s="82">
        <f t="shared" si="64"/>
        <v>20</v>
      </c>
    </row>
    <row r="201" spans="1:20" ht="18" hidden="1" thickTop="1" thickBot="1" x14ac:dyDescent="0.35">
      <c r="A201" s="90"/>
      <c r="B201" s="78"/>
      <c r="C201" s="78"/>
      <c r="D201" s="78"/>
      <c r="E201" s="78"/>
      <c r="F201" s="78"/>
      <c r="G201" s="78"/>
      <c r="H201" s="92" t="s">
        <v>100</v>
      </c>
      <c r="I201" s="78" t="s">
        <v>110</v>
      </c>
      <c r="J201" s="78"/>
      <c r="K201" s="82"/>
      <c r="L201" s="82">
        <v>10</v>
      </c>
      <c r="M201" s="82"/>
      <c r="N201" s="82"/>
      <c r="O201" s="82">
        <v>10</v>
      </c>
      <c r="P201" s="82"/>
      <c r="Q201" s="82">
        <v>30</v>
      </c>
      <c r="R201" s="82">
        <f t="shared" si="62"/>
        <v>50</v>
      </c>
      <c r="S201" s="82">
        <f t="shared" si="63"/>
        <v>30</v>
      </c>
      <c r="T201" s="82">
        <f t="shared" si="64"/>
        <v>20</v>
      </c>
    </row>
    <row r="202" spans="1:20" ht="18" hidden="1" thickTop="1" thickBot="1" x14ac:dyDescent="0.35">
      <c r="A202" s="90"/>
      <c r="B202" s="78"/>
      <c r="C202" s="78"/>
      <c r="D202" s="78"/>
      <c r="E202" s="78"/>
      <c r="F202" s="78"/>
      <c r="G202" s="78"/>
      <c r="H202" s="92" t="s">
        <v>100</v>
      </c>
      <c r="I202" s="79" t="s">
        <v>111</v>
      </c>
      <c r="J202" s="79"/>
      <c r="K202" s="82"/>
      <c r="L202" s="82">
        <v>10</v>
      </c>
      <c r="M202" s="82"/>
      <c r="N202" s="82"/>
      <c r="O202" s="82">
        <v>60</v>
      </c>
      <c r="P202" s="82"/>
      <c r="Q202" s="82">
        <v>30</v>
      </c>
      <c r="R202" s="82">
        <f t="shared" si="62"/>
        <v>100</v>
      </c>
      <c r="S202" s="82">
        <f t="shared" si="63"/>
        <v>30</v>
      </c>
      <c r="T202" s="82">
        <f t="shared" si="64"/>
        <v>70</v>
      </c>
    </row>
    <row r="203" spans="1:20" ht="18" hidden="1" thickTop="1" thickBot="1" x14ac:dyDescent="0.35">
      <c r="A203" s="90"/>
      <c r="B203" s="78"/>
      <c r="C203" s="78"/>
      <c r="D203" s="78"/>
      <c r="E203" s="78"/>
      <c r="F203" s="78"/>
      <c r="G203" s="78"/>
      <c r="H203" s="92" t="s">
        <v>100</v>
      </c>
      <c r="I203" s="79" t="s">
        <v>112</v>
      </c>
      <c r="J203" s="79"/>
      <c r="K203" s="82"/>
      <c r="L203" s="82">
        <v>10</v>
      </c>
      <c r="M203" s="82"/>
      <c r="N203" s="82"/>
      <c r="O203" s="82"/>
      <c r="P203" s="82">
        <v>30</v>
      </c>
      <c r="Q203" s="82">
        <v>60</v>
      </c>
      <c r="R203" s="82">
        <f t="shared" si="62"/>
        <v>100</v>
      </c>
      <c r="S203" s="82">
        <f t="shared" si="63"/>
        <v>60</v>
      </c>
      <c r="T203" s="82">
        <f t="shared" si="64"/>
        <v>40</v>
      </c>
    </row>
    <row r="204" spans="1:20" ht="17.25" thickBot="1" x14ac:dyDescent="0.35">
      <c r="A204" s="90"/>
      <c r="B204" s="78"/>
      <c r="C204" s="78"/>
      <c r="D204" s="78"/>
      <c r="E204" s="78"/>
      <c r="F204" s="77" t="s">
        <v>45</v>
      </c>
      <c r="G204" s="79" t="s">
        <v>125</v>
      </c>
      <c r="H204" s="78"/>
      <c r="I204" s="79"/>
      <c r="J204" s="79"/>
      <c r="K204" s="80">
        <f t="shared" ref="K204:T204" si="65">SUM(K205:K215)</f>
        <v>12</v>
      </c>
      <c r="L204" s="80">
        <f t="shared" si="65"/>
        <v>65</v>
      </c>
      <c r="M204" s="80">
        <f t="shared" si="65"/>
        <v>0</v>
      </c>
      <c r="N204" s="80">
        <f t="shared" si="65"/>
        <v>0</v>
      </c>
      <c r="O204" s="80">
        <f t="shared" si="65"/>
        <v>100</v>
      </c>
      <c r="P204" s="80">
        <f t="shared" si="65"/>
        <v>30</v>
      </c>
      <c r="Q204" s="80">
        <f t="shared" si="65"/>
        <v>250</v>
      </c>
      <c r="R204" s="80">
        <f t="shared" si="65"/>
        <v>457</v>
      </c>
      <c r="S204" s="80">
        <f t="shared" si="65"/>
        <v>250</v>
      </c>
      <c r="T204" s="80">
        <f t="shared" si="65"/>
        <v>207</v>
      </c>
    </row>
    <row r="205" spans="1:20" ht="18" hidden="1" thickTop="1" thickBot="1" x14ac:dyDescent="0.35">
      <c r="A205" s="90"/>
      <c r="B205" s="78"/>
      <c r="C205" s="78"/>
      <c r="D205" s="78"/>
      <c r="E205" s="79"/>
      <c r="F205" s="78"/>
      <c r="G205" s="81" t="s">
        <v>48</v>
      </c>
      <c r="H205" s="79" t="s">
        <v>105</v>
      </c>
      <c r="I205" s="79"/>
      <c r="J205" s="79"/>
      <c r="K205" s="82">
        <v>3</v>
      </c>
      <c r="L205" s="82"/>
      <c r="M205" s="82"/>
      <c r="N205" s="82"/>
      <c r="O205" s="82"/>
      <c r="P205" s="82"/>
      <c r="Q205" s="82">
        <v>10</v>
      </c>
      <c r="R205" s="82">
        <f t="shared" ref="R205:R215" si="66">SUM(K205:Q205)</f>
        <v>13</v>
      </c>
      <c r="S205" s="82">
        <f t="shared" ref="S205:S215" si="67">Q205</f>
        <v>10</v>
      </c>
      <c r="T205" s="82">
        <f t="shared" ref="T205:T215" si="68">R205-S205</f>
        <v>3</v>
      </c>
    </row>
    <row r="206" spans="1:20" ht="18" hidden="1" thickTop="1" thickBot="1" x14ac:dyDescent="0.35">
      <c r="A206" s="90"/>
      <c r="B206" s="78"/>
      <c r="C206" s="78"/>
      <c r="D206" s="78"/>
      <c r="E206" s="79"/>
      <c r="F206" s="78"/>
      <c r="G206" s="83" t="s">
        <v>57</v>
      </c>
      <c r="H206" s="79" t="s">
        <v>105</v>
      </c>
      <c r="I206" s="79"/>
      <c r="J206" s="79"/>
      <c r="K206" s="82">
        <v>3</v>
      </c>
      <c r="L206" s="82"/>
      <c r="M206" s="82"/>
      <c r="N206" s="82"/>
      <c r="O206" s="82"/>
      <c r="P206" s="82"/>
      <c r="Q206" s="82">
        <v>10</v>
      </c>
      <c r="R206" s="82">
        <f t="shared" si="66"/>
        <v>13</v>
      </c>
      <c r="S206" s="82">
        <f t="shared" si="67"/>
        <v>10</v>
      </c>
      <c r="T206" s="82">
        <f t="shared" si="68"/>
        <v>3</v>
      </c>
    </row>
    <row r="207" spans="1:20" ht="18" hidden="1" thickTop="1" thickBot="1" x14ac:dyDescent="0.35">
      <c r="A207" s="90"/>
      <c r="B207" s="78"/>
      <c r="C207" s="78"/>
      <c r="D207" s="78"/>
      <c r="E207" s="79"/>
      <c r="F207" s="78"/>
      <c r="G207" s="95" t="s">
        <v>67</v>
      </c>
      <c r="H207" s="79" t="s">
        <v>105</v>
      </c>
      <c r="I207" s="79"/>
      <c r="J207" s="79"/>
      <c r="K207" s="82">
        <v>3</v>
      </c>
      <c r="L207" s="82"/>
      <c r="M207" s="82"/>
      <c r="N207" s="82"/>
      <c r="O207" s="82"/>
      <c r="P207" s="82"/>
      <c r="Q207" s="82">
        <v>10</v>
      </c>
      <c r="R207" s="82">
        <f t="shared" si="66"/>
        <v>13</v>
      </c>
      <c r="S207" s="82">
        <f t="shared" si="67"/>
        <v>10</v>
      </c>
      <c r="T207" s="82">
        <f t="shared" si="68"/>
        <v>3</v>
      </c>
    </row>
    <row r="208" spans="1:20" ht="18" hidden="1" thickTop="1" thickBot="1" x14ac:dyDescent="0.35">
      <c r="A208" s="90"/>
      <c r="B208" s="78"/>
      <c r="C208" s="78"/>
      <c r="D208" s="78"/>
      <c r="E208" s="79"/>
      <c r="F208" s="78"/>
      <c r="G208" s="86" t="s">
        <v>69</v>
      </c>
      <c r="H208" s="79" t="s">
        <v>105</v>
      </c>
      <c r="I208" s="79"/>
      <c r="J208" s="79"/>
      <c r="K208" s="82">
        <v>3</v>
      </c>
      <c r="L208" s="82"/>
      <c r="M208" s="82"/>
      <c r="N208" s="82"/>
      <c r="O208" s="82"/>
      <c r="P208" s="82"/>
      <c r="Q208" s="82">
        <v>10</v>
      </c>
      <c r="R208" s="82">
        <f t="shared" si="66"/>
        <v>13</v>
      </c>
      <c r="S208" s="82">
        <f t="shared" si="67"/>
        <v>10</v>
      </c>
      <c r="T208" s="82">
        <f t="shared" si="68"/>
        <v>3</v>
      </c>
    </row>
    <row r="209" spans="1:20" ht="18" hidden="1" thickTop="1" thickBot="1" x14ac:dyDescent="0.35">
      <c r="A209" s="90"/>
      <c r="B209" s="78"/>
      <c r="C209" s="78"/>
      <c r="D209" s="78"/>
      <c r="E209" s="79"/>
      <c r="F209" s="78"/>
      <c r="G209" s="83" t="s">
        <v>57</v>
      </c>
      <c r="H209" s="79" t="s">
        <v>106</v>
      </c>
      <c r="I209" s="79"/>
      <c r="J209" s="79"/>
      <c r="K209" s="82"/>
      <c r="L209" s="82"/>
      <c r="M209" s="82"/>
      <c r="N209" s="82"/>
      <c r="O209" s="82"/>
      <c r="P209" s="82"/>
      <c r="Q209" s="82"/>
      <c r="R209" s="82">
        <f t="shared" si="66"/>
        <v>0</v>
      </c>
      <c r="S209" s="82">
        <f t="shared" si="67"/>
        <v>0</v>
      </c>
      <c r="T209" s="82">
        <f t="shared" si="68"/>
        <v>0</v>
      </c>
    </row>
    <row r="210" spans="1:20" ht="18" hidden="1" thickTop="1" thickBot="1" x14ac:dyDescent="0.35">
      <c r="A210" s="90"/>
      <c r="B210" s="78"/>
      <c r="C210" s="78"/>
      <c r="D210" s="78"/>
      <c r="E210" s="79"/>
      <c r="F210" s="78"/>
      <c r="G210" s="91"/>
      <c r="H210" s="92" t="s">
        <v>100</v>
      </c>
      <c r="I210" s="78" t="s">
        <v>107</v>
      </c>
      <c r="J210" s="78"/>
      <c r="K210" s="82"/>
      <c r="L210" s="82">
        <v>15</v>
      </c>
      <c r="M210" s="82"/>
      <c r="N210" s="82"/>
      <c r="O210" s="82"/>
      <c r="P210" s="82"/>
      <c r="Q210" s="82"/>
      <c r="R210" s="82">
        <f t="shared" si="66"/>
        <v>15</v>
      </c>
      <c r="S210" s="82">
        <f t="shared" si="67"/>
        <v>0</v>
      </c>
      <c r="T210" s="82">
        <f t="shared" si="68"/>
        <v>15</v>
      </c>
    </row>
    <row r="211" spans="1:20" ht="18" hidden="1" thickTop="1" thickBot="1" x14ac:dyDescent="0.35">
      <c r="A211" s="90"/>
      <c r="B211" s="78"/>
      <c r="C211" s="78"/>
      <c r="D211" s="78"/>
      <c r="E211" s="79"/>
      <c r="F211" s="78"/>
      <c r="G211" s="91"/>
      <c r="H211" s="92" t="s">
        <v>100</v>
      </c>
      <c r="I211" s="78" t="s">
        <v>108</v>
      </c>
      <c r="J211" s="78"/>
      <c r="K211" s="82"/>
      <c r="L211" s="82">
        <v>10</v>
      </c>
      <c r="M211" s="82"/>
      <c r="N211" s="82"/>
      <c r="O211" s="82">
        <v>20</v>
      </c>
      <c r="P211" s="82"/>
      <c r="Q211" s="82">
        <v>60</v>
      </c>
      <c r="R211" s="82">
        <f t="shared" si="66"/>
        <v>90</v>
      </c>
      <c r="S211" s="82">
        <f t="shared" si="67"/>
        <v>60</v>
      </c>
      <c r="T211" s="82">
        <f t="shared" si="68"/>
        <v>30</v>
      </c>
    </row>
    <row r="212" spans="1:20" ht="18" hidden="1" thickTop="1" thickBot="1" x14ac:dyDescent="0.35">
      <c r="A212" s="90"/>
      <c r="B212" s="78"/>
      <c r="C212" s="78"/>
      <c r="D212" s="78"/>
      <c r="E212" s="79"/>
      <c r="F212" s="78"/>
      <c r="G212" s="78"/>
      <c r="H212" s="92" t="s">
        <v>100</v>
      </c>
      <c r="I212" s="78" t="s">
        <v>109</v>
      </c>
      <c r="J212" s="78"/>
      <c r="K212" s="82"/>
      <c r="L212" s="82">
        <v>10</v>
      </c>
      <c r="M212" s="82"/>
      <c r="N212" s="82"/>
      <c r="O212" s="82">
        <v>10</v>
      </c>
      <c r="P212" s="82"/>
      <c r="Q212" s="82">
        <v>30</v>
      </c>
      <c r="R212" s="82">
        <f t="shared" si="66"/>
        <v>50</v>
      </c>
      <c r="S212" s="82">
        <f t="shared" si="67"/>
        <v>30</v>
      </c>
      <c r="T212" s="82">
        <f t="shared" si="68"/>
        <v>20</v>
      </c>
    </row>
    <row r="213" spans="1:20" ht="18" hidden="1" thickTop="1" thickBot="1" x14ac:dyDescent="0.35">
      <c r="A213" s="90"/>
      <c r="B213" s="78"/>
      <c r="C213" s="78"/>
      <c r="D213" s="78"/>
      <c r="E213" s="79"/>
      <c r="F213" s="78"/>
      <c r="G213" s="78"/>
      <c r="H213" s="92" t="s">
        <v>100</v>
      </c>
      <c r="I213" s="78" t="s">
        <v>110</v>
      </c>
      <c r="J213" s="78"/>
      <c r="K213" s="82"/>
      <c r="L213" s="82">
        <v>10</v>
      </c>
      <c r="M213" s="82"/>
      <c r="N213" s="82"/>
      <c r="O213" s="82">
        <v>10</v>
      </c>
      <c r="P213" s="82"/>
      <c r="Q213" s="82">
        <v>30</v>
      </c>
      <c r="R213" s="82">
        <f t="shared" si="66"/>
        <v>50</v>
      </c>
      <c r="S213" s="82">
        <f t="shared" si="67"/>
        <v>30</v>
      </c>
      <c r="T213" s="82">
        <f t="shared" si="68"/>
        <v>20</v>
      </c>
    </row>
    <row r="214" spans="1:20" ht="18" hidden="1" thickTop="1" thickBot="1" x14ac:dyDescent="0.35">
      <c r="A214" s="90"/>
      <c r="B214" s="78"/>
      <c r="C214" s="78"/>
      <c r="D214" s="78"/>
      <c r="E214" s="79"/>
      <c r="F214" s="78"/>
      <c r="G214" s="78"/>
      <c r="H214" s="92" t="s">
        <v>100</v>
      </c>
      <c r="I214" s="79" t="s">
        <v>111</v>
      </c>
      <c r="J214" s="79"/>
      <c r="K214" s="82"/>
      <c r="L214" s="82">
        <v>10</v>
      </c>
      <c r="M214" s="82"/>
      <c r="N214" s="82"/>
      <c r="O214" s="82">
        <v>60</v>
      </c>
      <c r="P214" s="82"/>
      <c r="Q214" s="82">
        <v>30</v>
      </c>
      <c r="R214" s="82">
        <f t="shared" si="66"/>
        <v>100</v>
      </c>
      <c r="S214" s="82">
        <f t="shared" si="67"/>
        <v>30</v>
      </c>
      <c r="T214" s="82">
        <f t="shared" si="68"/>
        <v>70</v>
      </c>
    </row>
    <row r="215" spans="1:20" ht="18" hidden="1" thickTop="1" thickBot="1" x14ac:dyDescent="0.35">
      <c r="A215" s="90"/>
      <c r="B215" s="78"/>
      <c r="C215" s="78"/>
      <c r="D215" s="78"/>
      <c r="E215" s="79"/>
      <c r="F215" s="78"/>
      <c r="G215" s="78"/>
      <c r="H215" s="92" t="s">
        <v>100</v>
      </c>
      <c r="I215" s="79" t="s">
        <v>112</v>
      </c>
      <c r="J215" s="79"/>
      <c r="K215" s="82"/>
      <c r="L215" s="82">
        <v>10</v>
      </c>
      <c r="M215" s="82"/>
      <c r="N215" s="82"/>
      <c r="O215" s="82"/>
      <c r="P215" s="82">
        <v>30</v>
      </c>
      <c r="Q215" s="82">
        <v>60</v>
      </c>
      <c r="R215" s="82">
        <f t="shared" si="66"/>
        <v>100</v>
      </c>
      <c r="S215" s="82">
        <f t="shared" si="67"/>
        <v>60</v>
      </c>
      <c r="T215" s="82">
        <f t="shared" si="68"/>
        <v>40</v>
      </c>
    </row>
    <row r="216" spans="1:20" ht="17.25" thickBot="1" x14ac:dyDescent="0.35">
      <c r="A216" s="90"/>
      <c r="B216" s="78"/>
      <c r="C216" s="78"/>
      <c r="D216" s="78"/>
      <c r="E216" s="79"/>
      <c r="F216" s="77" t="s">
        <v>45</v>
      </c>
      <c r="G216" s="79" t="s">
        <v>126</v>
      </c>
      <c r="H216" s="78"/>
      <c r="I216" s="79"/>
      <c r="J216" s="79"/>
      <c r="K216" s="80">
        <f t="shared" ref="K216:T216" si="69">SUM(K217:K227)</f>
        <v>12</v>
      </c>
      <c r="L216" s="80">
        <f t="shared" si="69"/>
        <v>65</v>
      </c>
      <c r="M216" s="80">
        <f t="shared" si="69"/>
        <v>0</v>
      </c>
      <c r="N216" s="80">
        <f t="shared" si="69"/>
        <v>0</v>
      </c>
      <c r="O216" s="80">
        <f t="shared" si="69"/>
        <v>330</v>
      </c>
      <c r="P216" s="80">
        <f t="shared" si="69"/>
        <v>30</v>
      </c>
      <c r="Q216" s="80">
        <f t="shared" si="69"/>
        <v>280</v>
      </c>
      <c r="R216" s="80">
        <f t="shared" si="69"/>
        <v>717</v>
      </c>
      <c r="S216" s="80">
        <f t="shared" si="69"/>
        <v>280</v>
      </c>
      <c r="T216" s="80">
        <f t="shared" si="69"/>
        <v>437</v>
      </c>
    </row>
    <row r="217" spans="1:20" ht="18" hidden="1" thickTop="1" thickBot="1" x14ac:dyDescent="0.35">
      <c r="A217" s="90"/>
      <c r="B217" s="78"/>
      <c r="C217" s="78"/>
      <c r="D217" s="78"/>
      <c r="E217" s="79"/>
      <c r="F217" s="78"/>
      <c r="G217" s="81" t="s">
        <v>48</v>
      </c>
      <c r="H217" s="79" t="s">
        <v>105</v>
      </c>
      <c r="I217" s="79"/>
      <c r="J217" s="79"/>
      <c r="K217" s="82">
        <v>3</v>
      </c>
      <c r="L217" s="82"/>
      <c r="M217" s="82"/>
      <c r="N217" s="82"/>
      <c r="O217" s="82"/>
      <c r="P217" s="82"/>
      <c r="Q217" s="82">
        <v>10</v>
      </c>
      <c r="R217" s="82">
        <f t="shared" ref="R217:R227" si="70">SUM(K217:Q217)</f>
        <v>13</v>
      </c>
      <c r="S217" s="82">
        <f t="shared" ref="S217:S227" si="71">Q217</f>
        <v>10</v>
      </c>
      <c r="T217" s="82">
        <f t="shared" ref="T217:T227" si="72">R217-S217</f>
        <v>3</v>
      </c>
    </row>
    <row r="218" spans="1:20" ht="18" hidden="1" thickTop="1" thickBot="1" x14ac:dyDescent="0.35">
      <c r="A218" s="90"/>
      <c r="B218" s="78"/>
      <c r="C218" s="78"/>
      <c r="D218" s="78"/>
      <c r="E218" s="79"/>
      <c r="F218" s="78"/>
      <c r="G218" s="83" t="s">
        <v>57</v>
      </c>
      <c r="H218" s="79" t="s">
        <v>105</v>
      </c>
      <c r="I218" s="79"/>
      <c r="J218" s="79"/>
      <c r="K218" s="82">
        <v>3</v>
      </c>
      <c r="L218" s="82"/>
      <c r="M218" s="82"/>
      <c r="N218" s="82"/>
      <c r="O218" s="82"/>
      <c r="P218" s="82"/>
      <c r="Q218" s="82">
        <v>10</v>
      </c>
      <c r="R218" s="82">
        <f t="shared" si="70"/>
        <v>13</v>
      </c>
      <c r="S218" s="82">
        <f t="shared" si="71"/>
        <v>10</v>
      </c>
      <c r="T218" s="82">
        <f t="shared" si="72"/>
        <v>3</v>
      </c>
    </row>
    <row r="219" spans="1:20" ht="18" hidden="1" thickTop="1" thickBot="1" x14ac:dyDescent="0.35">
      <c r="A219" s="90"/>
      <c r="B219" s="78"/>
      <c r="C219" s="78"/>
      <c r="D219" s="78"/>
      <c r="E219" s="79"/>
      <c r="F219" s="78"/>
      <c r="G219" s="95" t="s">
        <v>67</v>
      </c>
      <c r="H219" s="79" t="s">
        <v>105</v>
      </c>
      <c r="I219" s="79"/>
      <c r="J219" s="79"/>
      <c r="K219" s="82">
        <v>3</v>
      </c>
      <c r="L219" s="82"/>
      <c r="M219" s="82"/>
      <c r="N219" s="82"/>
      <c r="O219" s="82"/>
      <c r="P219" s="82"/>
      <c r="Q219" s="82">
        <v>10</v>
      </c>
      <c r="R219" s="82">
        <f t="shared" si="70"/>
        <v>13</v>
      </c>
      <c r="S219" s="82">
        <f t="shared" si="71"/>
        <v>10</v>
      </c>
      <c r="T219" s="82">
        <f t="shared" si="72"/>
        <v>3</v>
      </c>
    </row>
    <row r="220" spans="1:20" ht="18" hidden="1" thickTop="1" thickBot="1" x14ac:dyDescent="0.35">
      <c r="A220" s="90"/>
      <c r="B220" s="78"/>
      <c r="C220" s="78"/>
      <c r="D220" s="78"/>
      <c r="E220" s="79"/>
      <c r="F220" s="78"/>
      <c r="G220" s="86" t="s">
        <v>69</v>
      </c>
      <c r="H220" s="79" t="s">
        <v>105</v>
      </c>
      <c r="I220" s="79"/>
      <c r="J220" s="79"/>
      <c r="K220" s="82">
        <v>3</v>
      </c>
      <c r="L220" s="82"/>
      <c r="M220" s="82"/>
      <c r="N220" s="82"/>
      <c r="O220" s="82"/>
      <c r="P220" s="82"/>
      <c r="Q220" s="82">
        <v>10</v>
      </c>
      <c r="R220" s="82">
        <f t="shared" si="70"/>
        <v>13</v>
      </c>
      <c r="S220" s="82">
        <f t="shared" si="71"/>
        <v>10</v>
      </c>
      <c r="T220" s="82">
        <f t="shared" si="72"/>
        <v>3</v>
      </c>
    </row>
    <row r="221" spans="1:20" ht="18" hidden="1" thickTop="1" thickBot="1" x14ac:dyDescent="0.35">
      <c r="A221" s="90"/>
      <c r="B221" s="78"/>
      <c r="C221" s="78"/>
      <c r="D221" s="78"/>
      <c r="E221" s="79"/>
      <c r="F221" s="78"/>
      <c r="G221" s="83" t="s">
        <v>57</v>
      </c>
      <c r="H221" s="79" t="s">
        <v>106</v>
      </c>
      <c r="I221" s="79"/>
      <c r="J221" s="79"/>
      <c r="K221" s="82"/>
      <c r="L221" s="82"/>
      <c r="M221" s="82"/>
      <c r="N221" s="82"/>
      <c r="O221" s="82"/>
      <c r="P221" s="82"/>
      <c r="Q221" s="82"/>
      <c r="R221" s="82">
        <f t="shared" si="70"/>
        <v>0</v>
      </c>
      <c r="S221" s="82">
        <f t="shared" si="71"/>
        <v>0</v>
      </c>
      <c r="T221" s="82">
        <f t="shared" si="72"/>
        <v>0</v>
      </c>
    </row>
    <row r="222" spans="1:20" ht="18" hidden="1" thickTop="1" thickBot="1" x14ac:dyDescent="0.35">
      <c r="A222" s="90"/>
      <c r="B222" s="78"/>
      <c r="C222" s="78"/>
      <c r="D222" s="78"/>
      <c r="E222" s="79"/>
      <c r="F222" s="78"/>
      <c r="G222" s="91"/>
      <c r="H222" s="92" t="s">
        <v>100</v>
      </c>
      <c r="I222" s="78" t="s">
        <v>107</v>
      </c>
      <c r="J222" s="78"/>
      <c r="K222" s="82"/>
      <c r="L222" s="82">
        <v>15</v>
      </c>
      <c r="M222" s="82"/>
      <c r="N222" s="82"/>
      <c r="O222" s="82"/>
      <c r="P222" s="82"/>
      <c r="Q222" s="82"/>
      <c r="R222" s="82">
        <f t="shared" si="70"/>
        <v>15</v>
      </c>
      <c r="S222" s="82">
        <f t="shared" si="71"/>
        <v>0</v>
      </c>
      <c r="T222" s="82">
        <f t="shared" si="72"/>
        <v>15</v>
      </c>
    </row>
    <row r="223" spans="1:20" ht="18" hidden="1" thickTop="1" thickBot="1" x14ac:dyDescent="0.35">
      <c r="A223" s="90"/>
      <c r="B223" s="78"/>
      <c r="C223" s="78"/>
      <c r="D223" s="78"/>
      <c r="E223" s="79"/>
      <c r="F223" s="78"/>
      <c r="G223" s="91"/>
      <c r="H223" s="92" t="s">
        <v>100</v>
      </c>
      <c r="I223" s="78" t="s">
        <v>108</v>
      </c>
      <c r="J223" s="78"/>
      <c r="K223" s="82"/>
      <c r="L223" s="82">
        <v>10</v>
      </c>
      <c r="M223" s="82"/>
      <c r="N223" s="82"/>
      <c r="O223" s="82">
        <v>30</v>
      </c>
      <c r="P223" s="82"/>
      <c r="Q223" s="82">
        <v>60</v>
      </c>
      <c r="R223" s="82">
        <f t="shared" si="70"/>
        <v>100</v>
      </c>
      <c r="S223" s="82">
        <f t="shared" si="71"/>
        <v>60</v>
      </c>
      <c r="T223" s="82">
        <f t="shared" si="72"/>
        <v>40</v>
      </c>
    </row>
    <row r="224" spans="1:20" ht="18" hidden="1" thickTop="1" thickBot="1" x14ac:dyDescent="0.35">
      <c r="A224" s="90"/>
      <c r="B224" s="78"/>
      <c r="C224" s="78"/>
      <c r="D224" s="78"/>
      <c r="E224" s="79"/>
      <c r="F224" s="78"/>
      <c r="G224" s="78"/>
      <c r="H224" s="92" t="s">
        <v>100</v>
      </c>
      <c r="I224" s="78" t="s">
        <v>109</v>
      </c>
      <c r="J224" s="78"/>
      <c r="K224" s="82"/>
      <c r="L224" s="82">
        <v>10</v>
      </c>
      <c r="M224" s="82"/>
      <c r="N224" s="82"/>
      <c r="O224" s="82">
        <v>30</v>
      </c>
      <c r="P224" s="82"/>
      <c r="Q224" s="82">
        <v>30</v>
      </c>
      <c r="R224" s="82">
        <f t="shared" si="70"/>
        <v>70</v>
      </c>
      <c r="S224" s="82">
        <f t="shared" si="71"/>
        <v>30</v>
      </c>
      <c r="T224" s="82">
        <f t="shared" si="72"/>
        <v>40</v>
      </c>
    </row>
    <row r="225" spans="1:20" ht="18" hidden="1" thickTop="1" thickBot="1" x14ac:dyDescent="0.35">
      <c r="A225" s="90"/>
      <c r="B225" s="78"/>
      <c r="C225" s="78"/>
      <c r="D225" s="78"/>
      <c r="E225" s="79"/>
      <c r="F225" s="78"/>
      <c r="G225" s="78"/>
      <c r="H225" s="92" t="s">
        <v>100</v>
      </c>
      <c r="I225" s="78" t="s">
        <v>110</v>
      </c>
      <c r="J225" s="78"/>
      <c r="K225" s="82"/>
      <c r="L225" s="82">
        <v>10</v>
      </c>
      <c r="M225" s="82"/>
      <c r="N225" s="82"/>
      <c r="O225" s="82">
        <v>30</v>
      </c>
      <c r="P225" s="82"/>
      <c r="Q225" s="82">
        <v>30</v>
      </c>
      <c r="R225" s="82">
        <f t="shared" si="70"/>
        <v>70</v>
      </c>
      <c r="S225" s="82">
        <f t="shared" si="71"/>
        <v>30</v>
      </c>
      <c r="T225" s="82">
        <f t="shared" si="72"/>
        <v>40</v>
      </c>
    </row>
    <row r="226" spans="1:20" ht="18" hidden="1" thickTop="1" thickBot="1" x14ac:dyDescent="0.35">
      <c r="A226" s="90"/>
      <c r="B226" s="78"/>
      <c r="C226" s="78"/>
      <c r="D226" s="78"/>
      <c r="E226" s="79"/>
      <c r="F226" s="78"/>
      <c r="G226" s="78"/>
      <c r="H226" s="92" t="s">
        <v>100</v>
      </c>
      <c r="I226" s="79" t="s">
        <v>111</v>
      </c>
      <c r="J226" s="79"/>
      <c r="K226" s="82"/>
      <c r="L226" s="82">
        <v>10</v>
      </c>
      <c r="M226" s="82"/>
      <c r="N226" s="82"/>
      <c r="O226" s="82">
        <v>240</v>
      </c>
      <c r="P226" s="82"/>
      <c r="Q226" s="82">
        <v>60</v>
      </c>
      <c r="R226" s="82">
        <f t="shared" si="70"/>
        <v>310</v>
      </c>
      <c r="S226" s="82">
        <f t="shared" si="71"/>
        <v>60</v>
      </c>
      <c r="T226" s="82">
        <f t="shared" si="72"/>
        <v>250</v>
      </c>
    </row>
    <row r="227" spans="1:20" ht="18" hidden="1" thickTop="1" thickBot="1" x14ac:dyDescent="0.35">
      <c r="A227" s="90"/>
      <c r="B227" s="78"/>
      <c r="C227" s="78"/>
      <c r="D227" s="78"/>
      <c r="E227" s="79"/>
      <c r="F227" s="78"/>
      <c r="G227" s="78"/>
      <c r="H227" s="92" t="s">
        <v>100</v>
      </c>
      <c r="I227" s="79" t="s">
        <v>112</v>
      </c>
      <c r="J227" s="79"/>
      <c r="K227" s="82"/>
      <c r="L227" s="82">
        <v>10</v>
      </c>
      <c r="M227" s="82"/>
      <c r="N227" s="82"/>
      <c r="O227" s="82"/>
      <c r="P227" s="82">
        <v>30</v>
      </c>
      <c r="Q227" s="82">
        <v>60</v>
      </c>
      <c r="R227" s="82">
        <f t="shared" si="70"/>
        <v>100</v>
      </c>
      <c r="S227" s="82">
        <f t="shared" si="71"/>
        <v>60</v>
      </c>
      <c r="T227" s="82">
        <f t="shared" si="72"/>
        <v>40</v>
      </c>
    </row>
    <row r="228" spans="1:20" ht="17.25" thickBot="1" x14ac:dyDescent="0.35">
      <c r="A228" s="90"/>
      <c r="B228" s="78"/>
      <c r="C228" s="78"/>
      <c r="D228" s="78"/>
      <c r="E228" s="78"/>
      <c r="F228" s="77" t="s">
        <v>45</v>
      </c>
      <c r="G228" s="79" t="s">
        <v>127</v>
      </c>
      <c r="H228" s="79"/>
      <c r="I228" s="79"/>
      <c r="J228" s="79"/>
      <c r="K228" s="80">
        <f t="shared" ref="K228:T228" si="73">SUM(K229:K239)</f>
        <v>12</v>
      </c>
      <c r="L228" s="80">
        <f t="shared" si="73"/>
        <v>65</v>
      </c>
      <c r="M228" s="80">
        <f t="shared" si="73"/>
        <v>0</v>
      </c>
      <c r="N228" s="80">
        <f t="shared" si="73"/>
        <v>0</v>
      </c>
      <c r="O228" s="80">
        <f t="shared" si="73"/>
        <v>100</v>
      </c>
      <c r="P228" s="80">
        <f t="shared" si="73"/>
        <v>30</v>
      </c>
      <c r="Q228" s="80">
        <f t="shared" si="73"/>
        <v>250</v>
      </c>
      <c r="R228" s="80">
        <f t="shared" si="73"/>
        <v>457</v>
      </c>
      <c r="S228" s="80">
        <f t="shared" si="73"/>
        <v>250</v>
      </c>
      <c r="T228" s="80">
        <f t="shared" si="73"/>
        <v>207</v>
      </c>
    </row>
    <row r="229" spans="1:20" ht="18" hidden="1" thickTop="1" thickBot="1" x14ac:dyDescent="0.35">
      <c r="A229" s="90"/>
      <c r="B229" s="78"/>
      <c r="C229" s="78"/>
      <c r="D229" s="78"/>
      <c r="E229" s="78"/>
      <c r="F229" s="79"/>
      <c r="G229" s="81" t="s">
        <v>48</v>
      </c>
      <c r="H229" s="79" t="s">
        <v>105</v>
      </c>
      <c r="I229" s="79"/>
      <c r="J229" s="79"/>
      <c r="K229" s="82">
        <v>3</v>
      </c>
      <c r="L229" s="82"/>
      <c r="M229" s="82"/>
      <c r="N229" s="82"/>
      <c r="O229" s="82"/>
      <c r="P229" s="82"/>
      <c r="Q229" s="82">
        <v>10</v>
      </c>
      <c r="R229" s="82">
        <f t="shared" ref="R229:R240" si="74">SUM(K229:Q229)</f>
        <v>13</v>
      </c>
      <c r="S229" s="82">
        <f t="shared" ref="S229:S240" si="75">Q229</f>
        <v>10</v>
      </c>
      <c r="T229" s="82">
        <f t="shared" ref="T229:T240" si="76">R229-S229</f>
        <v>3</v>
      </c>
    </row>
    <row r="230" spans="1:20" ht="18" hidden="1" thickTop="1" thickBot="1" x14ac:dyDescent="0.35">
      <c r="A230" s="90"/>
      <c r="B230" s="78"/>
      <c r="C230" s="78"/>
      <c r="D230" s="78"/>
      <c r="E230" s="78"/>
      <c r="F230" s="79"/>
      <c r="G230" s="93" t="s">
        <v>57</v>
      </c>
      <c r="H230" s="79" t="s">
        <v>105</v>
      </c>
      <c r="I230" s="79"/>
      <c r="J230" s="79"/>
      <c r="K230" s="82">
        <v>3</v>
      </c>
      <c r="L230" s="82"/>
      <c r="M230" s="82"/>
      <c r="N230" s="82"/>
      <c r="O230" s="82"/>
      <c r="P230" s="82"/>
      <c r="Q230" s="82">
        <v>10</v>
      </c>
      <c r="R230" s="82">
        <f t="shared" si="74"/>
        <v>13</v>
      </c>
      <c r="S230" s="82">
        <f t="shared" si="75"/>
        <v>10</v>
      </c>
      <c r="T230" s="82">
        <f t="shared" si="76"/>
        <v>3</v>
      </c>
    </row>
    <row r="231" spans="1:20" ht="18" hidden="1" thickTop="1" thickBot="1" x14ac:dyDescent="0.35">
      <c r="A231" s="90"/>
      <c r="B231" s="78"/>
      <c r="C231" s="78"/>
      <c r="D231" s="78"/>
      <c r="E231" s="78"/>
      <c r="F231" s="79"/>
      <c r="G231" s="95" t="s">
        <v>67</v>
      </c>
      <c r="H231" s="79" t="s">
        <v>105</v>
      </c>
      <c r="I231" s="79"/>
      <c r="J231" s="79"/>
      <c r="K231" s="82">
        <v>3</v>
      </c>
      <c r="L231" s="82"/>
      <c r="M231" s="82"/>
      <c r="N231" s="82"/>
      <c r="O231" s="82"/>
      <c r="P231" s="82"/>
      <c r="Q231" s="82">
        <v>10</v>
      </c>
      <c r="R231" s="82">
        <f t="shared" si="74"/>
        <v>13</v>
      </c>
      <c r="S231" s="82">
        <f t="shared" si="75"/>
        <v>10</v>
      </c>
      <c r="T231" s="82">
        <f t="shared" si="76"/>
        <v>3</v>
      </c>
    </row>
    <row r="232" spans="1:20" ht="18" hidden="1" thickTop="1" thickBot="1" x14ac:dyDescent="0.35">
      <c r="A232" s="90"/>
      <c r="B232" s="78"/>
      <c r="C232" s="78"/>
      <c r="D232" s="78"/>
      <c r="E232" s="78"/>
      <c r="F232" s="79"/>
      <c r="G232" s="86" t="s">
        <v>69</v>
      </c>
      <c r="H232" s="79" t="s">
        <v>105</v>
      </c>
      <c r="I232" s="79"/>
      <c r="J232" s="79"/>
      <c r="K232" s="82">
        <v>3</v>
      </c>
      <c r="L232" s="82"/>
      <c r="M232" s="82"/>
      <c r="N232" s="82"/>
      <c r="O232" s="82"/>
      <c r="P232" s="82"/>
      <c r="Q232" s="82">
        <v>10</v>
      </c>
      <c r="R232" s="82">
        <f t="shared" si="74"/>
        <v>13</v>
      </c>
      <c r="S232" s="82">
        <f t="shared" si="75"/>
        <v>10</v>
      </c>
      <c r="T232" s="82">
        <f t="shared" si="76"/>
        <v>3</v>
      </c>
    </row>
    <row r="233" spans="1:20" ht="17.25" hidden="1" thickBot="1" x14ac:dyDescent="0.35">
      <c r="A233" s="90"/>
      <c r="B233" s="78"/>
      <c r="C233" s="78"/>
      <c r="D233" s="78"/>
      <c r="E233" s="78"/>
      <c r="F233" s="79"/>
      <c r="G233" s="94" t="s">
        <v>57</v>
      </c>
      <c r="H233" s="79" t="s">
        <v>106</v>
      </c>
      <c r="I233" s="79"/>
      <c r="J233" s="79"/>
      <c r="K233" s="82"/>
      <c r="L233" s="82"/>
      <c r="M233" s="82"/>
      <c r="N233" s="82"/>
      <c r="O233" s="82"/>
      <c r="P233" s="82"/>
      <c r="Q233" s="82"/>
      <c r="R233" s="82">
        <f t="shared" si="74"/>
        <v>0</v>
      </c>
      <c r="S233" s="82">
        <f t="shared" si="75"/>
        <v>0</v>
      </c>
      <c r="T233" s="82">
        <f t="shared" si="76"/>
        <v>0</v>
      </c>
    </row>
    <row r="234" spans="1:20" ht="18" hidden="1" thickTop="1" thickBot="1" x14ac:dyDescent="0.35">
      <c r="A234" s="90"/>
      <c r="B234" s="78"/>
      <c r="C234" s="78"/>
      <c r="D234" s="78"/>
      <c r="E234" s="78"/>
      <c r="F234" s="79"/>
      <c r="G234" s="91"/>
      <c r="H234" s="92" t="s">
        <v>100</v>
      </c>
      <c r="I234" s="78" t="s">
        <v>107</v>
      </c>
      <c r="J234" s="78"/>
      <c r="K234" s="82"/>
      <c r="L234" s="82">
        <v>15</v>
      </c>
      <c r="M234" s="82"/>
      <c r="N234" s="82"/>
      <c r="O234" s="82"/>
      <c r="P234" s="82"/>
      <c r="Q234" s="82"/>
      <c r="R234" s="82">
        <f t="shared" si="74"/>
        <v>15</v>
      </c>
      <c r="S234" s="82">
        <f t="shared" si="75"/>
        <v>0</v>
      </c>
      <c r="T234" s="82">
        <f t="shared" si="76"/>
        <v>15</v>
      </c>
    </row>
    <row r="235" spans="1:20" ht="18" hidden="1" thickTop="1" thickBot="1" x14ac:dyDescent="0.35">
      <c r="A235" s="90"/>
      <c r="B235" s="78"/>
      <c r="C235" s="78"/>
      <c r="D235" s="78"/>
      <c r="E235" s="78"/>
      <c r="F235" s="79"/>
      <c r="G235" s="91"/>
      <c r="H235" s="92" t="s">
        <v>100</v>
      </c>
      <c r="I235" s="78" t="s">
        <v>108</v>
      </c>
      <c r="J235" s="78"/>
      <c r="K235" s="82"/>
      <c r="L235" s="82">
        <v>10</v>
      </c>
      <c r="M235" s="82"/>
      <c r="N235" s="82"/>
      <c r="O235" s="82">
        <v>20</v>
      </c>
      <c r="P235" s="82"/>
      <c r="Q235" s="82">
        <v>60</v>
      </c>
      <c r="R235" s="82">
        <f t="shared" si="74"/>
        <v>90</v>
      </c>
      <c r="S235" s="82">
        <f t="shared" si="75"/>
        <v>60</v>
      </c>
      <c r="T235" s="82">
        <f t="shared" si="76"/>
        <v>30</v>
      </c>
    </row>
    <row r="236" spans="1:20" ht="18" hidden="1" thickTop="1" thickBot="1" x14ac:dyDescent="0.35">
      <c r="A236" s="90"/>
      <c r="B236" s="78"/>
      <c r="C236" s="78"/>
      <c r="D236" s="78"/>
      <c r="E236" s="78"/>
      <c r="F236" s="78"/>
      <c r="G236" s="78"/>
      <c r="H236" s="92" t="s">
        <v>100</v>
      </c>
      <c r="I236" s="78" t="s">
        <v>109</v>
      </c>
      <c r="J236" s="78"/>
      <c r="K236" s="82"/>
      <c r="L236" s="82">
        <v>10</v>
      </c>
      <c r="M236" s="82"/>
      <c r="N236" s="82"/>
      <c r="O236" s="82">
        <v>10</v>
      </c>
      <c r="P236" s="82"/>
      <c r="Q236" s="82">
        <v>30</v>
      </c>
      <c r="R236" s="82">
        <f t="shared" si="74"/>
        <v>50</v>
      </c>
      <c r="S236" s="82">
        <f t="shared" si="75"/>
        <v>30</v>
      </c>
      <c r="T236" s="82">
        <f t="shared" si="76"/>
        <v>20</v>
      </c>
    </row>
    <row r="237" spans="1:20" ht="18" hidden="1" thickTop="1" thickBot="1" x14ac:dyDescent="0.35">
      <c r="A237" s="90"/>
      <c r="B237" s="78"/>
      <c r="C237" s="78"/>
      <c r="D237" s="78"/>
      <c r="E237" s="78"/>
      <c r="F237" s="78"/>
      <c r="G237" s="78"/>
      <c r="H237" s="92" t="s">
        <v>100</v>
      </c>
      <c r="I237" s="78" t="s">
        <v>110</v>
      </c>
      <c r="J237" s="78"/>
      <c r="K237" s="82"/>
      <c r="L237" s="82">
        <v>10</v>
      </c>
      <c r="M237" s="82"/>
      <c r="N237" s="82"/>
      <c r="O237" s="82">
        <v>10</v>
      </c>
      <c r="P237" s="82"/>
      <c r="Q237" s="82">
        <v>30</v>
      </c>
      <c r="R237" s="82">
        <f t="shared" si="74"/>
        <v>50</v>
      </c>
      <c r="S237" s="82">
        <f t="shared" si="75"/>
        <v>30</v>
      </c>
      <c r="T237" s="82">
        <f t="shared" si="76"/>
        <v>20</v>
      </c>
    </row>
    <row r="238" spans="1:20" ht="18" hidden="1" thickTop="1" thickBot="1" x14ac:dyDescent="0.35">
      <c r="A238" s="90"/>
      <c r="B238" s="78"/>
      <c r="C238" s="78"/>
      <c r="D238" s="78"/>
      <c r="E238" s="78"/>
      <c r="F238" s="78"/>
      <c r="G238" s="78"/>
      <c r="H238" s="92" t="s">
        <v>100</v>
      </c>
      <c r="I238" s="79" t="s">
        <v>111</v>
      </c>
      <c r="J238" s="79"/>
      <c r="K238" s="82"/>
      <c r="L238" s="82">
        <v>10</v>
      </c>
      <c r="M238" s="82"/>
      <c r="N238" s="82"/>
      <c r="O238" s="82">
        <v>60</v>
      </c>
      <c r="P238" s="82"/>
      <c r="Q238" s="82">
        <v>30</v>
      </c>
      <c r="R238" s="82">
        <f t="shared" si="74"/>
        <v>100</v>
      </c>
      <c r="S238" s="82">
        <f t="shared" si="75"/>
        <v>30</v>
      </c>
      <c r="T238" s="82">
        <f t="shared" si="76"/>
        <v>70</v>
      </c>
    </row>
    <row r="239" spans="1:20" ht="18" hidden="1" thickTop="1" thickBot="1" x14ac:dyDescent="0.35">
      <c r="A239" s="90"/>
      <c r="B239" s="78"/>
      <c r="C239" s="78"/>
      <c r="D239" s="78"/>
      <c r="E239" s="78"/>
      <c r="F239" s="78"/>
      <c r="G239" s="78"/>
      <c r="H239" s="92" t="s">
        <v>100</v>
      </c>
      <c r="I239" s="79" t="s">
        <v>112</v>
      </c>
      <c r="J239" s="79"/>
      <c r="K239" s="82"/>
      <c r="L239" s="82">
        <v>10</v>
      </c>
      <c r="M239" s="82"/>
      <c r="N239" s="82"/>
      <c r="O239" s="82"/>
      <c r="P239" s="82">
        <v>30</v>
      </c>
      <c r="Q239" s="82">
        <v>60</v>
      </c>
      <c r="R239" s="82">
        <f t="shared" si="74"/>
        <v>100</v>
      </c>
      <c r="S239" s="82">
        <f t="shared" si="75"/>
        <v>60</v>
      </c>
      <c r="T239" s="82">
        <f t="shared" si="76"/>
        <v>40</v>
      </c>
    </row>
    <row r="240" spans="1:20" ht="17.25" thickBot="1" x14ac:dyDescent="0.35">
      <c r="A240" s="90"/>
      <c r="B240" s="78"/>
      <c r="C240" s="78"/>
      <c r="D240" s="77" t="s">
        <v>45</v>
      </c>
      <c r="E240" s="79" t="s">
        <v>128</v>
      </c>
      <c r="F240" s="78"/>
      <c r="G240" s="78"/>
      <c r="H240" s="78"/>
      <c r="I240" s="78"/>
      <c r="J240" s="78"/>
      <c r="K240" s="82"/>
      <c r="L240" s="82"/>
      <c r="M240" s="82"/>
      <c r="N240" s="82"/>
      <c r="O240" s="82"/>
      <c r="P240" s="82"/>
      <c r="Q240" s="82"/>
      <c r="R240" s="82">
        <f t="shared" si="74"/>
        <v>0</v>
      </c>
      <c r="S240" s="82">
        <f t="shared" si="75"/>
        <v>0</v>
      </c>
      <c r="T240" s="82">
        <f t="shared" si="76"/>
        <v>0</v>
      </c>
    </row>
    <row r="241" spans="1:20" ht="17.25" thickBot="1" x14ac:dyDescent="0.35">
      <c r="A241" s="90"/>
      <c r="B241" s="78"/>
      <c r="C241" s="78"/>
      <c r="D241" s="78"/>
      <c r="E241" s="77" t="s">
        <v>45</v>
      </c>
      <c r="F241" s="79" t="s">
        <v>129</v>
      </c>
      <c r="G241" s="78"/>
      <c r="H241" s="79"/>
      <c r="I241" s="78"/>
      <c r="J241" s="78"/>
      <c r="K241" s="80">
        <f t="shared" ref="K241:T241" si="77">SUM(K242:K252)</f>
        <v>12</v>
      </c>
      <c r="L241" s="80">
        <f t="shared" si="77"/>
        <v>65</v>
      </c>
      <c r="M241" s="80">
        <f t="shared" si="77"/>
        <v>0</v>
      </c>
      <c r="N241" s="80">
        <f t="shared" si="77"/>
        <v>0</v>
      </c>
      <c r="O241" s="80">
        <f t="shared" si="77"/>
        <v>220</v>
      </c>
      <c r="P241" s="80">
        <f t="shared" si="77"/>
        <v>30</v>
      </c>
      <c r="Q241" s="80">
        <f t="shared" si="77"/>
        <v>280</v>
      </c>
      <c r="R241" s="80">
        <f t="shared" si="77"/>
        <v>607</v>
      </c>
      <c r="S241" s="80">
        <f t="shared" si="77"/>
        <v>280</v>
      </c>
      <c r="T241" s="80">
        <f t="shared" si="77"/>
        <v>327</v>
      </c>
    </row>
    <row r="242" spans="1:20" ht="18" hidden="1" thickTop="1" thickBot="1" x14ac:dyDescent="0.35">
      <c r="A242" s="90"/>
      <c r="B242" s="78"/>
      <c r="C242" s="78"/>
      <c r="D242" s="78"/>
      <c r="E242" s="78"/>
      <c r="F242" s="81" t="s">
        <v>48</v>
      </c>
      <c r="G242" s="79" t="s">
        <v>105</v>
      </c>
      <c r="H242" s="79"/>
      <c r="I242" s="78"/>
      <c r="J242" s="78"/>
      <c r="K242" s="82">
        <v>3</v>
      </c>
      <c r="L242" s="82"/>
      <c r="M242" s="82"/>
      <c r="N242" s="82"/>
      <c r="O242" s="82"/>
      <c r="P242" s="82"/>
      <c r="Q242" s="82">
        <v>10</v>
      </c>
      <c r="R242" s="82">
        <f t="shared" ref="R242:R252" si="78">SUM(K242:Q242)</f>
        <v>13</v>
      </c>
      <c r="S242" s="82">
        <f t="shared" ref="S242:S252" si="79">Q242</f>
        <v>10</v>
      </c>
      <c r="T242" s="82">
        <f t="shared" ref="T242:T252" si="80">R242-S242</f>
        <v>3</v>
      </c>
    </row>
    <row r="243" spans="1:20" ht="18" hidden="1" thickTop="1" thickBot="1" x14ac:dyDescent="0.35">
      <c r="A243" s="90"/>
      <c r="B243" s="78"/>
      <c r="C243" s="78"/>
      <c r="D243" s="78"/>
      <c r="E243" s="78"/>
      <c r="F243" s="83" t="s">
        <v>57</v>
      </c>
      <c r="G243" s="79" t="s">
        <v>105</v>
      </c>
      <c r="H243" s="79"/>
      <c r="I243" s="78"/>
      <c r="J243" s="78"/>
      <c r="K243" s="82">
        <v>3</v>
      </c>
      <c r="L243" s="82"/>
      <c r="M243" s="82"/>
      <c r="N243" s="82"/>
      <c r="O243" s="82"/>
      <c r="P243" s="82"/>
      <c r="Q243" s="82">
        <v>10</v>
      </c>
      <c r="R243" s="82">
        <f t="shared" si="78"/>
        <v>13</v>
      </c>
      <c r="S243" s="82">
        <f t="shared" si="79"/>
        <v>10</v>
      </c>
      <c r="T243" s="82">
        <f t="shared" si="80"/>
        <v>3</v>
      </c>
    </row>
    <row r="244" spans="1:20" ht="18" hidden="1" thickTop="1" thickBot="1" x14ac:dyDescent="0.35">
      <c r="A244" s="90"/>
      <c r="B244" s="78"/>
      <c r="C244" s="78"/>
      <c r="D244" s="78"/>
      <c r="E244" s="78"/>
      <c r="F244" s="95" t="s">
        <v>67</v>
      </c>
      <c r="G244" s="79" t="s">
        <v>105</v>
      </c>
      <c r="H244" s="79"/>
      <c r="I244" s="78"/>
      <c r="J244" s="78"/>
      <c r="K244" s="82">
        <v>3</v>
      </c>
      <c r="L244" s="82"/>
      <c r="M244" s="82"/>
      <c r="N244" s="82"/>
      <c r="O244" s="82"/>
      <c r="P244" s="82"/>
      <c r="Q244" s="82">
        <v>10</v>
      </c>
      <c r="R244" s="82">
        <f t="shared" si="78"/>
        <v>13</v>
      </c>
      <c r="S244" s="82">
        <f t="shared" si="79"/>
        <v>10</v>
      </c>
      <c r="T244" s="82">
        <f t="shared" si="80"/>
        <v>3</v>
      </c>
    </row>
    <row r="245" spans="1:20" ht="18" hidden="1" thickTop="1" thickBot="1" x14ac:dyDescent="0.35">
      <c r="A245" s="90"/>
      <c r="B245" s="78"/>
      <c r="C245" s="78"/>
      <c r="D245" s="78"/>
      <c r="E245" s="78"/>
      <c r="F245" s="86" t="s">
        <v>69</v>
      </c>
      <c r="G245" s="79" t="s">
        <v>105</v>
      </c>
      <c r="H245" s="79"/>
      <c r="I245" s="78"/>
      <c r="J245" s="78"/>
      <c r="K245" s="82">
        <v>3</v>
      </c>
      <c r="L245" s="82"/>
      <c r="M245" s="82"/>
      <c r="N245" s="82"/>
      <c r="O245" s="82"/>
      <c r="P245" s="82"/>
      <c r="Q245" s="82">
        <v>10</v>
      </c>
      <c r="R245" s="82">
        <f t="shared" si="78"/>
        <v>13</v>
      </c>
      <c r="S245" s="82">
        <f t="shared" si="79"/>
        <v>10</v>
      </c>
      <c r="T245" s="82">
        <f t="shared" si="80"/>
        <v>3</v>
      </c>
    </row>
    <row r="246" spans="1:20" ht="18" hidden="1" thickTop="1" thickBot="1" x14ac:dyDescent="0.35">
      <c r="A246" s="90"/>
      <c r="B246" s="78"/>
      <c r="C246" s="78"/>
      <c r="D246" s="78"/>
      <c r="E246" s="78"/>
      <c r="F246" s="83" t="s">
        <v>57</v>
      </c>
      <c r="G246" s="79" t="s">
        <v>106</v>
      </c>
      <c r="H246" s="79"/>
      <c r="I246" s="78"/>
      <c r="J246" s="78"/>
      <c r="K246" s="82"/>
      <c r="L246" s="82"/>
      <c r="M246" s="82"/>
      <c r="N246" s="82"/>
      <c r="O246" s="82"/>
      <c r="P246" s="82"/>
      <c r="Q246" s="82"/>
      <c r="R246" s="82">
        <f t="shared" si="78"/>
        <v>0</v>
      </c>
      <c r="S246" s="82">
        <f t="shared" si="79"/>
        <v>0</v>
      </c>
      <c r="T246" s="82">
        <f t="shared" si="80"/>
        <v>0</v>
      </c>
    </row>
    <row r="247" spans="1:20" ht="18" hidden="1" thickTop="1" thickBot="1" x14ac:dyDescent="0.35">
      <c r="A247" s="90"/>
      <c r="B247" s="78"/>
      <c r="C247" s="78"/>
      <c r="D247" s="78"/>
      <c r="E247" s="78"/>
      <c r="F247" s="91"/>
      <c r="G247" s="92" t="s">
        <v>100</v>
      </c>
      <c r="H247" s="78" t="s">
        <v>107</v>
      </c>
      <c r="I247" s="78"/>
      <c r="J247" s="78"/>
      <c r="K247" s="82"/>
      <c r="L247" s="82">
        <v>15</v>
      </c>
      <c r="M247" s="82"/>
      <c r="N247" s="82"/>
      <c r="O247" s="82"/>
      <c r="P247" s="82"/>
      <c r="Q247" s="82"/>
      <c r="R247" s="82">
        <f t="shared" si="78"/>
        <v>15</v>
      </c>
      <c r="S247" s="82">
        <f t="shared" si="79"/>
        <v>0</v>
      </c>
      <c r="T247" s="82">
        <f t="shared" si="80"/>
        <v>15</v>
      </c>
    </row>
    <row r="248" spans="1:20" ht="18" hidden="1" thickTop="1" thickBot="1" x14ac:dyDescent="0.35">
      <c r="A248" s="90"/>
      <c r="B248" s="78"/>
      <c r="C248" s="78"/>
      <c r="D248" s="78"/>
      <c r="E248" s="78"/>
      <c r="F248" s="91"/>
      <c r="G248" s="92" t="s">
        <v>100</v>
      </c>
      <c r="H248" s="78" t="s">
        <v>108</v>
      </c>
      <c r="I248" s="78"/>
      <c r="J248" s="78"/>
      <c r="K248" s="82"/>
      <c r="L248" s="82">
        <v>10</v>
      </c>
      <c r="M248" s="82"/>
      <c r="N248" s="82"/>
      <c r="O248" s="82">
        <v>20</v>
      </c>
      <c r="P248" s="82"/>
      <c r="Q248" s="82">
        <v>60</v>
      </c>
      <c r="R248" s="82">
        <f t="shared" si="78"/>
        <v>90</v>
      </c>
      <c r="S248" s="82">
        <f t="shared" si="79"/>
        <v>60</v>
      </c>
      <c r="T248" s="82">
        <f t="shared" si="80"/>
        <v>30</v>
      </c>
    </row>
    <row r="249" spans="1:20" ht="18" hidden="1" thickTop="1" thickBot="1" x14ac:dyDescent="0.35">
      <c r="A249" s="90"/>
      <c r="B249" s="78"/>
      <c r="C249" s="78"/>
      <c r="D249" s="78"/>
      <c r="E249" s="78"/>
      <c r="F249" s="78"/>
      <c r="G249" s="92" t="s">
        <v>100</v>
      </c>
      <c r="H249" s="78" t="s">
        <v>109</v>
      </c>
      <c r="I249" s="78"/>
      <c r="J249" s="78"/>
      <c r="K249" s="82"/>
      <c r="L249" s="82">
        <v>10</v>
      </c>
      <c r="M249" s="82"/>
      <c r="N249" s="82"/>
      <c r="O249" s="82">
        <v>10</v>
      </c>
      <c r="P249" s="82"/>
      <c r="Q249" s="82">
        <v>30</v>
      </c>
      <c r="R249" s="82">
        <f t="shared" si="78"/>
        <v>50</v>
      </c>
      <c r="S249" s="82">
        <f t="shared" si="79"/>
        <v>30</v>
      </c>
      <c r="T249" s="82">
        <f t="shared" si="80"/>
        <v>20</v>
      </c>
    </row>
    <row r="250" spans="1:20" ht="18" hidden="1" thickTop="1" thickBot="1" x14ac:dyDescent="0.35">
      <c r="A250" s="90"/>
      <c r="B250" s="78"/>
      <c r="C250" s="78"/>
      <c r="D250" s="78"/>
      <c r="E250" s="78"/>
      <c r="F250" s="78"/>
      <c r="G250" s="92" t="s">
        <v>100</v>
      </c>
      <c r="H250" s="78" t="s">
        <v>110</v>
      </c>
      <c r="I250" s="78"/>
      <c r="J250" s="78"/>
      <c r="K250" s="82"/>
      <c r="L250" s="82">
        <v>10</v>
      </c>
      <c r="M250" s="82"/>
      <c r="N250" s="82"/>
      <c r="O250" s="82">
        <v>10</v>
      </c>
      <c r="P250" s="82"/>
      <c r="Q250" s="82">
        <v>30</v>
      </c>
      <c r="R250" s="82">
        <f t="shared" si="78"/>
        <v>50</v>
      </c>
      <c r="S250" s="82">
        <f t="shared" si="79"/>
        <v>30</v>
      </c>
      <c r="T250" s="82">
        <f t="shared" si="80"/>
        <v>20</v>
      </c>
    </row>
    <row r="251" spans="1:20" ht="18" hidden="1" thickTop="1" thickBot="1" x14ac:dyDescent="0.35">
      <c r="A251" s="90"/>
      <c r="B251" s="78"/>
      <c r="C251" s="78"/>
      <c r="D251" s="78"/>
      <c r="E251" s="78"/>
      <c r="F251" s="78"/>
      <c r="G251" s="92" t="s">
        <v>100</v>
      </c>
      <c r="H251" s="79" t="s">
        <v>111</v>
      </c>
      <c r="I251" s="78"/>
      <c r="J251" s="78"/>
      <c r="K251" s="82"/>
      <c r="L251" s="82">
        <v>10</v>
      </c>
      <c r="M251" s="82"/>
      <c r="N251" s="82"/>
      <c r="O251" s="82">
        <v>180</v>
      </c>
      <c r="P251" s="82"/>
      <c r="Q251" s="82">
        <v>60</v>
      </c>
      <c r="R251" s="82">
        <f t="shared" si="78"/>
        <v>250</v>
      </c>
      <c r="S251" s="82">
        <f t="shared" si="79"/>
        <v>60</v>
      </c>
      <c r="T251" s="82">
        <f t="shared" si="80"/>
        <v>190</v>
      </c>
    </row>
    <row r="252" spans="1:20" ht="18" hidden="1" thickTop="1" thickBot="1" x14ac:dyDescent="0.35">
      <c r="A252" s="90"/>
      <c r="B252" s="78"/>
      <c r="C252" s="78"/>
      <c r="D252" s="78"/>
      <c r="E252" s="78"/>
      <c r="F252" s="78"/>
      <c r="G252" s="92" t="s">
        <v>100</v>
      </c>
      <c r="H252" s="79" t="s">
        <v>112</v>
      </c>
      <c r="I252" s="78"/>
      <c r="J252" s="78"/>
      <c r="K252" s="82"/>
      <c r="L252" s="82">
        <v>10</v>
      </c>
      <c r="M252" s="82"/>
      <c r="N252" s="82"/>
      <c r="O252" s="82"/>
      <c r="P252" s="82">
        <v>30</v>
      </c>
      <c r="Q252" s="82">
        <v>60</v>
      </c>
      <c r="R252" s="82">
        <f t="shared" si="78"/>
        <v>100</v>
      </c>
      <c r="S252" s="82">
        <f t="shared" si="79"/>
        <v>60</v>
      </c>
      <c r="T252" s="82">
        <f t="shared" si="80"/>
        <v>40</v>
      </c>
    </row>
    <row r="253" spans="1:20" ht="17.25" thickBot="1" x14ac:dyDescent="0.35">
      <c r="A253" s="90"/>
      <c r="B253" s="78"/>
      <c r="C253" s="78"/>
      <c r="D253" s="78"/>
      <c r="E253" s="77" t="s">
        <v>45</v>
      </c>
      <c r="F253" s="79" t="s">
        <v>130</v>
      </c>
      <c r="G253" s="78"/>
      <c r="H253" s="79"/>
      <c r="I253" s="78"/>
      <c r="J253" s="78"/>
      <c r="K253" s="80">
        <f t="shared" ref="K253:T253" si="81">SUM(K254:K264)</f>
        <v>12</v>
      </c>
      <c r="L253" s="80">
        <f t="shared" si="81"/>
        <v>65</v>
      </c>
      <c r="M253" s="80">
        <f t="shared" si="81"/>
        <v>0</v>
      </c>
      <c r="N253" s="80">
        <f t="shared" si="81"/>
        <v>0</v>
      </c>
      <c r="O253" s="80">
        <f t="shared" si="81"/>
        <v>100</v>
      </c>
      <c r="P253" s="80">
        <f t="shared" si="81"/>
        <v>30</v>
      </c>
      <c r="Q253" s="80">
        <f t="shared" si="81"/>
        <v>250</v>
      </c>
      <c r="R253" s="80">
        <f t="shared" si="81"/>
        <v>457</v>
      </c>
      <c r="S253" s="80">
        <f t="shared" si="81"/>
        <v>250</v>
      </c>
      <c r="T253" s="80">
        <f t="shared" si="81"/>
        <v>207</v>
      </c>
    </row>
    <row r="254" spans="1:20" ht="18" hidden="1" thickTop="1" thickBot="1" x14ac:dyDescent="0.35">
      <c r="A254" s="90"/>
      <c r="B254" s="78"/>
      <c r="C254" s="78"/>
      <c r="D254" s="78"/>
      <c r="E254" s="78"/>
      <c r="F254" s="81" t="s">
        <v>48</v>
      </c>
      <c r="G254" s="79" t="s">
        <v>105</v>
      </c>
      <c r="H254" s="79"/>
      <c r="I254" s="78"/>
      <c r="J254" s="78"/>
      <c r="K254" s="82">
        <v>3</v>
      </c>
      <c r="L254" s="82"/>
      <c r="M254" s="82"/>
      <c r="N254" s="82"/>
      <c r="O254" s="82"/>
      <c r="P254" s="82"/>
      <c r="Q254" s="82">
        <v>10</v>
      </c>
      <c r="R254" s="82">
        <f t="shared" ref="R254:R264" si="82">SUM(K254:Q254)</f>
        <v>13</v>
      </c>
      <c r="S254" s="82">
        <f t="shared" ref="S254:S264" si="83">Q254</f>
        <v>10</v>
      </c>
      <c r="T254" s="82">
        <f t="shared" ref="T254:T264" si="84">R254-S254</f>
        <v>3</v>
      </c>
    </row>
    <row r="255" spans="1:20" ht="18" hidden="1" thickTop="1" thickBot="1" x14ac:dyDescent="0.35">
      <c r="A255" s="90"/>
      <c r="B255" s="78"/>
      <c r="C255" s="78"/>
      <c r="D255" s="78"/>
      <c r="E255" s="78"/>
      <c r="F255" s="83" t="s">
        <v>57</v>
      </c>
      <c r="G255" s="79" t="s">
        <v>105</v>
      </c>
      <c r="H255" s="79"/>
      <c r="I255" s="78"/>
      <c r="J255" s="78"/>
      <c r="K255" s="82">
        <v>3</v>
      </c>
      <c r="L255" s="82"/>
      <c r="M255" s="82"/>
      <c r="N255" s="82"/>
      <c r="O255" s="82"/>
      <c r="P255" s="82"/>
      <c r="Q255" s="82">
        <v>10</v>
      </c>
      <c r="R255" s="82">
        <f t="shared" si="82"/>
        <v>13</v>
      </c>
      <c r="S255" s="82">
        <f t="shared" si="83"/>
        <v>10</v>
      </c>
      <c r="T255" s="82">
        <f t="shared" si="84"/>
        <v>3</v>
      </c>
    </row>
    <row r="256" spans="1:20" ht="18" hidden="1" thickTop="1" thickBot="1" x14ac:dyDescent="0.35">
      <c r="A256" s="90"/>
      <c r="B256" s="78"/>
      <c r="C256" s="78"/>
      <c r="D256" s="78"/>
      <c r="E256" s="78"/>
      <c r="F256" s="95" t="s">
        <v>67</v>
      </c>
      <c r="G256" s="79" t="s">
        <v>105</v>
      </c>
      <c r="H256" s="79"/>
      <c r="I256" s="78"/>
      <c r="J256" s="78"/>
      <c r="K256" s="82">
        <v>3</v>
      </c>
      <c r="L256" s="82"/>
      <c r="M256" s="82"/>
      <c r="N256" s="82"/>
      <c r="O256" s="82"/>
      <c r="P256" s="82"/>
      <c r="Q256" s="82">
        <v>10</v>
      </c>
      <c r="R256" s="82">
        <f t="shared" si="82"/>
        <v>13</v>
      </c>
      <c r="S256" s="82">
        <f t="shared" si="83"/>
        <v>10</v>
      </c>
      <c r="T256" s="82">
        <f t="shared" si="84"/>
        <v>3</v>
      </c>
    </row>
    <row r="257" spans="1:20" ht="18" hidden="1" thickTop="1" thickBot="1" x14ac:dyDescent="0.35">
      <c r="A257" s="90"/>
      <c r="B257" s="78"/>
      <c r="C257" s="78"/>
      <c r="D257" s="78"/>
      <c r="E257" s="78"/>
      <c r="F257" s="86" t="s">
        <v>69</v>
      </c>
      <c r="G257" s="79" t="s">
        <v>105</v>
      </c>
      <c r="H257" s="79"/>
      <c r="I257" s="78"/>
      <c r="J257" s="78"/>
      <c r="K257" s="82">
        <v>3</v>
      </c>
      <c r="L257" s="82"/>
      <c r="M257" s="82"/>
      <c r="N257" s="82"/>
      <c r="O257" s="82"/>
      <c r="P257" s="82"/>
      <c r="Q257" s="82">
        <v>10</v>
      </c>
      <c r="R257" s="82">
        <f t="shared" si="82"/>
        <v>13</v>
      </c>
      <c r="S257" s="82">
        <f t="shared" si="83"/>
        <v>10</v>
      </c>
      <c r="T257" s="82">
        <f t="shared" si="84"/>
        <v>3</v>
      </c>
    </row>
    <row r="258" spans="1:20" ht="18" hidden="1" thickTop="1" thickBot="1" x14ac:dyDescent="0.35">
      <c r="A258" s="90"/>
      <c r="B258" s="78"/>
      <c r="C258" s="78"/>
      <c r="D258" s="78"/>
      <c r="E258" s="78"/>
      <c r="F258" s="83" t="s">
        <v>57</v>
      </c>
      <c r="G258" s="79" t="s">
        <v>106</v>
      </c>
      <c r="H258" s="79"/>
      <c r="I258" s="78"/>
      <c r="J258" s="78"/>
      <c r="K258" s="82"/>
      <c r="L258" s="82"/>
      <c r="M258" s="82"/>
      <c r="N258" s="82"/>
      <c r="O258" s="82"/>
      <c r="P258" s="82"/>
      <c r="Q258" s="82"/>
      <c r="R258" s="82">
        <f t="shared" si="82"/>
        <v>0</v>
      </c>
      <c r="S258" s="82">
        <f t="shared" si="83"/>
        <v>0</v>
      </c>
      <c r="T258" s="82">
        <f t="shared" si="84"/>
        <v>0</v>
      </c>
    </row>
    <row r="259" spans="1:20" ht="18" hidden="1" thickTop="1" thickBot="1" x14ac:dyDescent="0.35">
      <c r="A259" s="90"/>
      <c r="B259" s="78"/>
      <c r="C259" s="78"/>
      <c r="D259" s="78"/>
      <c r="E259" s="78"/>
      <c r="F259" s="91"/>
      <c r="G259" s="92" t="s">
        <v>100</v>
      </c>
      <c r="H259" s="78" t="s">
        <v>107</v>
      </c>
      <c r="I259" s="78"/>
      <c r="J259" s="78"/>
      <c r="K259" s="82"/>
      <c r="L259" s="82">
        <v>15</v>
      </c>
      <c r="M259" s="82"/>
      <c r="N259" s="82"/>
      <c r="O259" s="82"/>
      <c r="P259" s="82"/>
      <c r="Q259" s="82"/>
      <c r="R259" s="82">
        <f t="shared" si="82"/>
        <v>15</v>
      </c>
      <c r="S259" s="82">
        <f t="shared" si="83"/>
        <v>0</v>
      </c>
      <c r="T259" s="82">
        <f t="shared" si="84"/>
        <v>15</v>
      </c>
    </row>
    <row r="260" spans="1:20" ht="18" hidden="1" thickTop="1" thickBot="1" x14ac:dyDescent="0.35">
      <c r="A260" s="90"/>
      <c r="B260" s="78"/>
      <c r="C260" s="78"/>
      <c r="D260" s="78"/>
      <c r="E260" s="78"/>
      <c r="F260" s="91"/>
      <c r="G260" s="92" t="s">
        <v>100</v>
      </c>
      <c r="H260" s="78" t="s">
        <v>108</v>
      </c>
      <c r="I260" s="78"/>
      <c r="J260" s="78"/>
      <c r="K260" s="82"/>
      <c r="L260" s="82">
        <v>10</v>
      </c>
      <c r="M260" s="82"/>
      <c r="N260" s="82"/>
      <c r="O260" s="82">
        <v>20</v>
      </c>
      <c r="P260" s="82"/>
      <c r="Q260" s="82">
        <v>60</v>
      </c>
      <c r="R260" s="82">
        <f t="shared" si="82"/>
        <v>90</v>
      </c>
      <c r="S260" s="82">
        <f t="shared" si="83"/>
        <v>60</v>
      </c>
      <c r="T260" s="82">
        <f t="shared" si="84"/>
        <v>30</v>
      </c>
    </row>
    <row r="261" spans="1:20" ht="18" hidden="1" thickTop="1" thickBot="1" x14ac:dyDescent="0.35">
      <c r="A261" s="90"/>
      <c r="B261" s="78"/>
      <c r="C261" s="78"/>
      <c r="D261" s="78"/>
      <c r="E261" s="78"/>
      <c r="F261" s="78"/>
      <c r="G261" s="92" t="s">
        <v>100</v>
      </c>
      <c r="H261" s="78" t="s">
        <v>109</v>
      </c>
      <c r="I261" s="78"/>
      <c r="J261" s="78"/>
      <c r="K261" s="82"/>
      <c r="L261" s="82">
        <v>10</v>
      </c>
      <c r="M261" s="82"/>
      <c r="N261" s="82"/>
      <c r="O261" s="82">
        <v>10</v>
      </c>
      <c r="P261" s="82"/>
      <c r="Q261" s="82">
        <v>30</v>
      </c>
      <c r="R261" s="82">
        <f t="shared" si="82"/>
        <v>50</v>
      </c>
      <c r="S261" s="82">
        <f t="shared" si="83"/>
        <v>30</v>
      </c>
      <c r="T261" s="82">
        <f t="shared" si="84"/>
        <v>20</v>
      </c>
    </row>
    <row r="262" spans="1:20" ht="18" hidden="1" thickTop="1" thickBot="1" x14ac:dyDescent="0.35">
      <c r="A262" s="90"/>
      <c r="B262" s="78"/>
      <c r="C262" s="78"/>
      <c r="D262" s="78"/>
      <c r="E262" s="78"/>
      <c r="F262" s="78"/>
      <c r="G262" s="92" t="s">
        <v>100</v>
      </c>
      <c r="H262" s="78" t="s">
        <v>110</v>
      </c>
      <c r="I262" s="78"/>
      <c r="J262" s="78"/>
      <c r="K262" s="82"/>
      <c r="L262" s="82">
        <v>10</v>
      </c>
      <c r="M262" s="82"/>
      <c r="N262" s="82"/>
      <c r="O262" s="82">
        <v>10</v>
      </c>
      <c r="P262" s="82"/>
      <c r="Q262" s="82">
        <v>30</v>
      </c>
      <c r="R262" s="82">
        <f t="shared" si="82"/>
        <v>50</v>
      </c>
      <c r="S262" s="82">
        <f t="shared" si="83"/>
        <v>30</v>
      </c>
      <c r="T262" s="82">
        <f t="shared" si="84"/>
        <v>20</v>
      </c>
    </row>
    <row r="263" spans="1:20" ht="18" hidden="1" thickTop="1" thickBot="1" x14ac:dyDescent="0.35">
      <c r="A263" s="90"/>
      <c r="B263" s="78"/>
      <c r="C263" s="78"/>
      <c r="D263" s="78"/>
      <c r="E263" s="78"/>
      <c r="F263" s="78"/>
      <c r="G263" s="92" t="s">
        <v>100</v>
      </c>
      <c r="H263" s="79" t="s">
        <v>111</v>
      </c>
      <c r="I263" s="78"/>
      <c r="J263" s="78"/>
      <c r="K263" s="82"/>
      <c r="L263" s="82">
        <v>10</v>
      </c>
      <c r="M263" s="82"/>
      <c r="N263" s="82"/>
      <c r="O263" s="82">
        <v>60</v>
      </c>
      <c r="P263" s="82"/>
      <c r="Q263" s="82">
        <v>30</v>
      </c>
      <c r="R263" s="82">
        <f t="shared" si="82"/>
        <v>100</v>
      </c>
      <c r="S263" s="82">
        <f t="shared" si="83"/>
        <v>30</v>
      </c>
      <c r="T263" s="82">
        <f t="shared" si="84"/>
        <v>70</v>
      </c>
    </row>
    <row r="264" spans="1:20" ht="18" hidden="1" thickTop="1" thickBot="1" x14ac:dyDescent="0.35">
      <c r="A264" s="90"/>
      <c r="B264" s="78"/>
      <c r="C264" s="78"/>
      <c r="D264" s="78"/>
      <c r="E264" s="78"/>
      <c r="F264" s="78"/>
      <c r="G264" s="92" t="s">
        <v>100</v>
      </c>
      <c r="H264" s="79" t="s">
        <v>112</v>
      </c>
      <c r="I264" s="78"/>
      <c r="J264" s="78"/>
      <c r="K264" s="82"/>
      <c r="L264" s="82">
        <v>10</v>
      </c>
      <c r="M264" s="82"/>
      <c r="N264" s="82"/>
      <c r="O264" s="82"/>
      <c r="P264" s="82">
        <v>30</v>
      </c>
      <c r="Q264" s="82">
        <v>60</v>
      </c>
      <c r="R264" s="82">
        <f t="shared" si="82"/>
        <v>100</v>
      </c>
      <c r="S264" s="82">
        <f t="shared" si="83"/>
        <v>60</v>
      </c>
      <c r="T264" s="82">
        <f t="shared" si="84"/>
        <v>40</v>
      </c>
    </row>
    <row r="265" spans="1:20" ht="17.25" thickBot="1" x14ac:dyDescent="0.35">
      <c r="A265" s="96"/>
      <c r="B265" s="97"/>
      <c r="C265" s="97"/>
      <c r="D265" s="97"/>
      <c r="E265" s="98" t="s">
        <v>131</v>
      </c>
      <c r="F265" s="99" t="s">
        <v>132</v>
      </c>
      <c r="G265" s="97"/>
      <c r="H265" s="99"/>
      <c r="I265" s="97"/>
      <c r="J265" s="97"/>
      <c r="K265" s="80">
        <f t="shared" ref="K265:T265" si="85">SUM(K266:K276)</f>
        <v>0</v>
      </c>
      <c r="L265" s="80">
        <f t="shared" si="85"/>
        <v>65</v>
      </c>
      <c r="M265" s="80">
        <f t="shared" si="85"/>
        <v>0</v>
      </c>
      <c r="N265" s="80">
        <f t="shared" si="85"/>
        <v>0</v>
      </c>
      <c r="O265" s="80">
        <f t="shared" si="85"/>
        <v>0</v>
      </c>
      <c r="P265" s="80">
        <f t="shared" si="85"/>
        <v>0</v>
      </c>
      <c r="Q265" s="80">
        <f t="shared" si="85"/>
        <v>0</v>
      </c>
      <c r="R265" s="80">
        <f t="shared" si="85"/>
        <v>65</v>
      </c>
      <c r="S265" s="80">
        <f t="shared" si="85"/>
        <v>0</v>
      </c>
      <c r="T265" s="80">
        <f t="shared" si="85"/>
        <v>65</v>
      </c>
    </row>
    <row r="266" spans="1:20" ht="18" hidden="1" thickTop="1" thickBot="1" x14ac:dyDescent="0.35">
      <c r="A266" s="96"/>
      <c r="B266" s="97"/>
      <c r="C266" s="97"/>
      <c r="D266" s="97"/>
      <c r="E266" s="97"/>
      <c r="F266" s="100" t="s">
        <v>48</v>
      </c>
      <c r="G266" s="99" t="s">
        <v>105</v>
      </c>
      <c r="H266" s="99"/>
      <c r="I266" s="97"/>
      <c r="J266" s="97"/>
      <c r="K266" s="82"/>
      <c r="L266" s="82"/>
      <c r="M266" s="82"/>
      <c r="N266" s="82"/>
      <c r="O266" s="82"/>
      <c r="P266" s="82"/>
      <c r="Q266" s="82"/>
      <c r="R266" s="82">
        <f t="shared" ref="R266:R276" si="86">SUM(K266:Q266)</f>
        <v>0</v>
      </c>
      <c r="S266" s="82">
        <f t="shared" ref="S266:S276" si="87">Q266</f>
        <v>0</v>
      </c>
      <c r="T266" s="101">
        <f t="shared" ref="T266:T276" si="88">R266-S266</f>
        <v>0</v>
      </c>
    </row>
    <row r="267" spans="1:20" ht="18" hidden="1" thickTop="1" thickBot="1" x14ac:dyDescent="0.35">
      <c r="A267" s="96"/>
      <c r="B267" s="97"/>
      <c r="C267" s="97"/>
      <c r="D267" s="97"/>
      <c r="E267" s="97"/>
      <c r="F267" s="102" t="s">
        <v>57</v>
      </c>
      <c r="G267" s="99" t="s">
        <v>105</v>
      </c>
      <c r="H267" s="99"/>
      <c r="I267" s="97"/>
      <c r="J267" s="97"/>
      <c r="K267" s="82"/>
      <c r="L267" s="82"/>
      <c r="M267" s="82"/>
      <c r="N267" s="82"/>
      <c r="O267" s="82"/>
      <c r="P267" s="82"/>
      <c r="Q267" s="82"/>
      <c r="R267" s="82">
        <f t="shared" si="86"/>
        <v>0</v>
      </c>
      <c r="S267" s="82">
        <f t="shared" si="87"/>
        <v>0</v>
      </c>
      <c r="T267" s="101">
        <f t="shared" si="88"/>
        <v>0</v>
      </c>
    </row>
    <row r="268" spans="1:20" ht="18" hidden="1" thickTop="1" thickBot="1" x14ac:dyDescent="0.35">
      <c r="A268" s="96"/>
      <c r="B268" s="97"/>
      <c r="C268" s="97"/>
      <c r="D268" s="97"/>
      <c r="E268" s="97"/>
      <c r="F268" s="103" t="s">
        <v>67</v>
      </c>
      <c r="G268" s="99" t="s">
        <v>105</v>
      </c>
      <c r="H268" s="99"/>
      <c r="I268" s="97"/>
      <c r="J268" s="97"/>
      <c r="K268" s="82"/>
      <c r="L268" s="82"/>
      <c r="M268" s="82"/>
      <c r="N268" s="82"/>
      <c r="O268" s="82"/>
      <c r="P268" s="82"/>
      <c r="Q268" s="82"/>
      <c r="R268" s="82">
        <f t="shared" si="86"/>
        <v>0</v>
      </c>
      <c r="S268" s="82">
        <f t="shared" si="87"/>
        <v>0</v>
      </c>
      <c r="T268" s="101">
        <f t="shared" si="88"/>
        <v>0</v>
      </c>
    </row>
    <row r="269" spans="1:20" ht="18" hidden="1" thickTop="1" thickBot="1" x14ac:dyDescent="0.35">
      <c r="A269" s="96"/>
      <c r="B269" s="97"/>
      <c r="C269" s="97"/>
      <c r="D269" s="97"/>
      <c r="E269" s="97"/>
      <c r="F269" s="104" t="s">
        <v>69</v>
      </c>
      <c r="G269" s="99" t="s">
        <v>105</v>
      </c>
      <c r="H269" s="99"/>
      <c r="I269" s="97"/>
      <c r="J269" s="97"/>
      <c r="K269" s="82"/>
      <c r="L269" s="82"/>
      <c r="M269" s="82"/>
      <c r="N269" s="82"/>
      <c r="O269" s="82"/>
      <c r="P269" s="82"/>
      <c r="Q269" s="82"/>
      <c r="R269" s="82">
        <f t="shared" si="86"/>
        <v>0</v>
      </c>
      <c r="S269" s="82">
        <f t="shared" si="87"/>
        <v>0</v>
      </c>
      <c r="T269" s="101">
        <f t="shared" si="88"/>
        <v>0</v>
      </c>
    </row>
    <row r="270" spans="1:20" ht="18" hidden="1" thickTop="1" thickBot="1" x14ac:dyDescent="0.35">
      <c r="A270" s="96"/>
      <c r="B270" s="97"/>
      <c r="C270" s="97"/>
      <c r="D270" s="97"/>
      <c r="E270" s="97"/>
      <c r="F270" s="102" t="s">
        <v>57</v>
      </c>
      <c r="G270" s="99" t="s">
        <v>106</v>
      </c>
      <c r="H270" s="99"/>
      <c r="I270" s="97"/>
      <c r="J270" s="97"/>
      <c r="K270" s="82"/>
      <c r="L270" s="82"/>
      <c r="M270" s="82"/>
      <c r="N270" s="82"/>
      <c r="O270" s="82"/>
      <c r="P270" s="82"/>
      <c r="Q270" s="82"/>
      <c r="R270" s="82">
        <f t="shared" si="86"/>
        <v>0</v>
      </c>
      <c r="S270" s="82">
        <f t="shared" si="87"/>
        <v>0</v>
      </c>
      <c r="T270" s="101">
        <f t="shared" si="88"/>
        <v>0</v>
      </c>
    </row>
    <row r="271" spans="1:20" ht="18" hidden="1" thickTop="1" thickBot="1" x14ac:dyDescent="0.35">
      <c r="A271" s="96"/>
      <c r="B271" s="97"/>
      <c r="C271" s="97"/>
      <c r="D271" s="97"/>
      <c r="E271" s="97"/>
      <c r="F271" s="105"/>
      <c r="G271" s="106" t="s">
        <v>100</v>
      </c>
      <c r="H271" s="97" t="s">
        <v>107</v>
      </c>
      <c r="I271" s="97"/>
      <c r="J271" s="97"/>
      <c r="K271" s="82"/>
      <c r="L271" s="82">
        <v>15</v>
      </c>
      <c r="M271" s="82"/>
      <c r="N271" s="82"/>
      <c r="O271" s="82"/>
      <c r="P271" s="82"/>
      <c r="Q271" s="82"/>
      <c r="R271" s="82">
        <f t="shared" si="86"/>
        <v>15</v>
      </c>
      <c r="S271" s="82">
        <f t="shared" si="87"/>
        <v>0</v>
      </c>
      <c r="T271" s="101">
        <f t="shared" si="88"/>
        <v>15</v>
      </c>
    </row>
    <row r="272" spans="1:20" ht="18" hidden="1" thickTop="1" thickBot="1" x14ac:dyDescent="0.35">
      <c r="A272" s="96"/>
      <c r="B272" s="97"/>
      <c r="C272" s="97"/>
      <c r="D272" s="97"/>
      <c r="E272" s="97"/>
      <c r="F272" s="105"/>
      <c r="G272" s="106" t="s">
        <v>100</v>
      </c>
      <c r="H272" s="97" t="s">
        <v>108</v>
      </c>
      <c r="I272" s="97"/>
      <c r="J272" s="97"/>
      <c r="K272" s="82"/>
      <c r="L272" s="82">
        <v>10</v>
      </c>
      <c r="M272" s="82"/>
      <c r="N272" s="82"/>
      <c r="O272" s="82"/>
      <c r="P272" s="82"/>
      <c r="Q272" s="82"/>
      <c r="R272" s="82">
        <f t="shared" si="86"/>
        <v>10</v>
      </c>
      <c r="S272" s="82">
        <f t="shared" si="87"/>
        <v>0</v>
      </c>
      <c r="T272" s="101">
        <f t="shared" si="88"/>
        <v>10</v>
      </c>
    </row>
    <row r="273" spans="1:20" ht="18" hidden="1" thickTop="1" thickBot="1" x14ac:dyDescent="0.35">
      <c r="A273" s="96"/>
      <c r="B273" s="97"/>
      <c r="C273" s="97"/>
      <c r="D273" s="97"/>
      <c r="E273" s="97"/>
      <c r="F273" s="97"/>
      <c r="G273" s="106" t="s">
        <v>100</v>
      </c>
      <c r="H273" s="97" t="s">
        <v>109</v>
      </c>
      <c r="I273" s="97"/>
      <c r="J273" s="97"/>
      <c r="K273" s="82"/>
      <c r="L273" s="82">
        <v>10</v>
      </c>
      <c r="M273" s="82"/>
      <c r="N273" s="82"/>
      <c r="O273" s="82"/>
      <c r="P273" s="82"/>
      <c r="Q273" s="82"/>
      <c r="R273" s="82">
        <f t="shared" si="86"/>
        <v>10</v>
      </c>
      <c r="S273" s="82">
        <f t="shared" si="87"/>
        <v>0</v>
      </c>
      <c r="T273" s="101">
        <f t="shared" si="88"/>
        <v>10</v>
      </c>
    </row>
    <row r="274" spans="1:20" ht="18" hidden="1" thickTop="1" thickBot="1" x14ac:dyDescent="0.35">
      <c r="A274" s="96"/>
      <c r="B274" s="97"/>
      <c r="C274" s="97"/>
      <c r="D274" s="97"/>
      <c r="E274" s="97"/>
      <c r="F274" s="97"/>
      <c r="G274" s="106" t="s">
        <v>100</v>
      </c>
      <c r="H274" s="97" t="s">
        <v>110</v>
      </c>
      <c r="I274" s="97"/>
      <c r="J274" s="97"/>
      <c r="K274" s="82"/>
      <c r="L274" s="82">
        <v>10</v>
      </c>
      <c r="M274" s="82"/>
      <c r="N274" s="82"/>
      <c r="O274" s="82"/>
      <c r="P274" s="82"/>
      <c r="Q274" s="82"/>
      <c r="R274" s="82">
        <f t="shared" si="86"/>
        <v>10</v>
      </c>
      <c r="S274" s="82">
        <f t="shared" si="87"/>
        <v>0</v>
      </c>
      <c r="T274" s="101">
        <f t="shared" si="88"/>
        <v>10</v>
      </c>
    </row>
    <row r="275" spans="1:20" ht="18" hidden="1" thickTop="1" thickBot="1" x14ac:dyDescent="0.35">
      <c r="A275" s="96"/>
      <c r="B275" s="97"/>
      <c r="C275" s="97"/>
      <c r="D275" s="97"/>
      <c r="E275" s="97"/>
      <c r="F275" s="97"/>
      <c r="G275" s="106" t="s">
        <v>100</v>
      </c>
      <c r="H275" s="99" t="s">
        <v>111</v>
      </c>
      <c r="I275" s="97"/>
      <c r="J275" s="97"/>
      <c r="K275" s="82"/>
      <c r="L275" s="82">
        <v>10</v>
      </c>
      <c r="M275" s="82"/>
      <c r="N275" s="82"/>
      <c r="O275" s="82"/>
      <c r="P275" s="82"/>
      <c r="Q275" s="82"/>
      <c r="R275" s="82">
        <f t="shared" si="86"/>
        <v>10</v>
      </c>
      <c r="S275" s="82">
        <f t="shared" si="87"/>
        <v>0</v>
      </c>
      <c r="T275" s="101">
        <f t="shared" si="88"/>
        <v>10</v>
      </c>
    </row>
    <row r="276" spans="1:20" ht="18" hidden="1" thickTop="1" thickBot="1" x14ac:dyDescent="0.35">
      <c r="A276" s="96"/>
      <c r="B276" s="97"/>
      <c r="C276" s="97"/>
      <c r="D276" s="97"/>
      <c r="E276" s="97"/>
      <c r="F276" s="97"/>
      <c r="G276" s="106" t="s">
        <v>100</v>
      </c>
      <c r="H276" s="99" t="s">
        <v>112</v>
      </c>
      <c r="I276" s="97"/>
      <c r="J276" s="97"/>
      <c r="K276" s="82"/>
      <c r="L276" s="82">
        <v>10</v>
      </c>
      <c r="M276" s="82"/>
      <c r="N276" s="82"/>
      <c r="O276" s="82"/>
      <c r="P276" s="82"/>
      <c r="Q276" s="82"/>
      <c r="R276" s="82">
        <f t="shared" si="86"/>
        <v>10</v>
      </c>
      <c r="S276" s="82">
        <f t="shared" si="87"/>
        <v>0</v>
      </c>
      <c r="T276" s="101">
        <f t="shared" si="88"/>
        <v>10</v>
      </c>
    </row>
    <row r="277" spans="1:20" ht="17.25" thickBot="1" x14ac:dyDescent="0.35">
      <c r="A277" s="90"/>
      <c r="B277" s="78"/>
      <c r="C277" s="78"/>
      <c r="D277" s="78"/>
      <c r="E277" s="77" t="s">
        <v>45</v>
      </c>
      <c r="F277" s="79" t="s">
        <v>133</v>
      </c>
      <c r="G277" s="78"/>
      <c r="H277" s="79"/>
      <c r="I277" s="78"/>
      <c r="J277" s="78"/>
      <c r="K277" s="80">
        <f t="shared" ref="K277:T277" si="89">SUM(K278:K288)</f>
        <v>12</v>
      </c>
      <c r="L277" s="80">
        <f t="shared" si="89"/>
        <v>65</v>
      </c>
      <c r="M277" s="80">
        <f t="shared" si="89"/>
        <v>0</v>
      </c>
      <c r="N277" s="80">
        <f t="shared" si="89"/>
        <v>0</v>
      </c>
      <c r="O277" s="80">
        <f t="shared" si="89"/>
        <v>220</v>
      </c>
      <c r="P277" s="80">
        <f t="shared" si="89"/>
        <v>30</v>
      </c>
      <c r="Q277" s="80">
        <f t="shared" si="89"/>
        <v>280</v>
      </c>
      <c r="R277" s="80">
        <f t="shared" si="89"/>
        <v>607</v>
      </c>
      <c r="S277" s="80">
        <f t="shared" si="89"/>
        <v>280</v>
      </c>
      <c r="T277" s="80">
        <f t="shared" si="89"/>
        <v>327</v>
      </c>
    </row>
    <row r="278" spans="1:20" ht="18" hidden="1" thickTop="1" thickBot="1" x14ac:dyDescent="0.35">
      <c r="A278" s="90"/>
      <c r="B278" s="78"/>
      <c r="C278" s="78"/>
      <c r="D278" s="78"/>
      <c r="E278" s="78"/>
      <c r="F278" s="81" t="s">
        <v>48</v>
      </c>
      <c r="G278" s="79" t="s">
        <v>105</v>
      </c>
      <c r="H278" s="79"/>
      <c r="I278" s="78"/>
      <c r="J278" s="78"/>
      <c r="K278" s="82">
        <v>3</v>
      </c>
      <c r="L278" s="82"/>
      <c r="M278" s="82"/>
      <c r="N278" s="82"/>
      <c r="O278" s="82"/>
      <c r="P278" s="82"/>
      <c r="Q278" s="82">
        <v>10</v>
      </c>
      <c r="R278" s="82">
        <f t="shared" ref="R278:R288" si="90">SUM(K278:Q278)</f>
        <v>13</v>
      </c>
      <c r="S278" s="82">
        <f t="shared" ref="S278:S288" si="91">Q278</f>
        <v>10</v>
      </c>
      <c r="T278" s="82">
        <f t="shared" ref="T278:T288" si="92">R278-S278</f>
        <v>3</v>
      </c>
    </row>
    <row r="279" spans="1:20" ht="18" hidden="1" thickTop="1" thickBot="1" x14ac:dyDescent="0.35">
      <c r="A279" s="90"/>
      <c r="B279" s="78"/>
      <c r="C279" s="78"/>
      <c r="D279" s="78"/>
      <c r="E279" s="78"/>
      <c r="F279" s="83" t="s">
        <v>57</v>
      </c>
      <c r="G279" s="79" t="s">
        <v>105</v>
      </c>
      <c r="H279" s="79"/>
      <c r="I279" s="78"/>
      <c r="J279" s="78"/>
      <c r="K279" s="82">
        <v>3</v>
      </c>
      <c r="L279" s="82"/>
      <c r="M279" s="82"/>
      <c r="N279" s="82"/>
      <c r="O279" s="82"/>
      <c r="P279" s="82"/>
      <c r="Q279" s="82">
        <v>10</v>
      </c>
      <c r="R279" s="82">
        <f t="shared" si="90"/>
        <v>13</v>
      </c>
      <c r="S279" s="82">
        <f t="shared" si="91"/>
        <v>10</v>
      </c>
      <c r="T279" s="82">
        <f t="shared" si="92"/>
        <v>3</v>
      </c>
    </row>
    <row r="280" spans="1:20" ht="18" hidden="1" thickTop="1" thickBot="1" x14ac:dyDescent="0.35">
      <c r="A280" s="90"/>
      <c r="B280" s="78"/>
      <c r="C280" s="78"/>
      <c r="D280" s="78"/>
      <c r="E280" s="78"/>
      <c r="F280" s="95" t="s">
        <v>67</v>
      </c>
      <c r="G280" s="79" t="s">
        <v>105</v>
      </c>
      <c r="H280" s="79"/>
      <c r="I280" s="78"/>
      <c r="J280" s="78"/>
      <c r="K280" s="82">
        <v>3</v>
      </c>
      <c r="L280" s="82"/>
      <c r="M280" s="82"/>
      <c r="N280" s="82"/>
      <c r="O280" s="82"/>
      <c r="P280" s="82"/>
      <c r="Q280" s="82">
        <v>10</v>
      </c>
      <c r="R280" s="82">
        <f t="shared" si="90"/>
        <v>13</v>
      </c>
      <c r="S280" s="82">
        <f t="shared" si="91"/>
        <v>10</v>
      </c>
      <c r="T280" s="82">
        <f t="shared" si="92"/>
        <v>3</v>
      </c>
    </row>
    <row r="281" spans="1:20" ht="18" hidden="1" thickTop="1" thickBot="1" x14ac:dyDescent="0.35">
      <c r="A281" s="90"/>
      <c r="B281" s="78"/>
      <c r="C281" s="78"/>
      <c r="D281" s="78"/>
      <c r="E281" s="78"/>
      <c r="F281" s="86" t="s">
        <v>69</v>
      </c>
      <c r="G281" s="79" t="s">
        <v>105</v>
      </c>
      <c r="H281" s="79"/>
      <c r="I281" s="78"/>
      <c r="J281" s="78"/>
      <c r="K281" s="82">
        <v>3</v>
      </c>
      <c r="L281" s="82"/>
      <c r="M281" s="82"/>
      <c r="N281" s="82"/>
      <c r="O281" s="82"/>
      <c r="P281" s="82"/>
      <c r="Q281" s="82">
        <v>10</v>
      </c>
      <c r="R281" s="82">
        <f t="shared" si="90"/>
        <v>13</v>
      </c>
      <c r="S281" s="82">
        <f t="shared" si="91"/>
        <v>10</v>
      </c>
      <c r="T281" s="82">
        <f t="shared" si="92"/>
        <v>3</v>
      </c>
    </row>
    <row r="282" spans="1:20" ht="18" hidden="1" thickTop="1" thickBot="1" x14ac:dyDescent="0.35">
      <c r="A282" s="90"/>
      <c r="B282" s="78"/>
      <c r="C282" s="78"/>
      <c r="D282" s="78"/>
      <c r="E282" s="78"/>
      <c r="F282" s="83" t="s">
        <v>57</v>
      </c>
      <c r="G282" s="79" t="s">
        <v>106</v>
      </c>
      <c r="H282" s="79"/>
      <c r="I282" s="78"/>
      <c r="J282" s="78"/>
      <c r="K282" s="82"/>
      <c r="L282" s="82"/>
      <c r="M282" s="82"/>
      <c r="N282" s="82"/>
      <c r="O282" s="82"/>
      <c r="P282" s="82"/>
      <c r="Q282" s="82"/>
      <c r="R282" s="82">
        <f t="shared" si="90"/>
        <v>0</v>
      </c>
      <c r="S282" s="82">
        <f t="shared" si="91"/>
        <v>0</v>
      </c>
      <c r="T282" s="82">
        <f t="shared" si="92"/>
        <v>0</v>
      </c>
    </row>
    <row r="283" spans="1:20" ht="18" hidden="1" thickTop="1" thickBot="1" x14ac:dyDescent="0.35">
      <c r="A283" s="90"/>
      <c r="B283" s="78"/>
      <c r="C283" s="78"/>
      <c r="D283" s="78"/>
      <c r="E283" s="78"/>
      <c r="F283" s="91"/>
      <c r="G283" s="92" t="s">
        <v>100</v>
      </c>
      <c r="H283" s="78" t="s">
        <v>107</v>
      </c>
      <c r="I283" s="78"/>
      <c r="J283" s="78"/>
      <c r="K283" s="82"/>
      <c r="L283" s="82">
        <v>15</v>
      </c>
      <c r="M283" s="82"/>
      <c r="N283" s="82"/>
      <c r="O283" s="82"/>
      <c r="P283" s="82"/>
      <c r="Q283" s="82"/>
      <c r="R283" s="82">
        <f t="shared" si="90"/>
        <v>15</v>
      </c>
      <c r="S283" s="82">
        <f t="shared" si="91"/>
        <v>0</v>
      </c>
      <c r="T283" s="82">
        <f t="shared" si="92"/>
        <v>15</v>
      </c>
    </row>
    <row r="284" spans="1:20" ht="18" hidden="1" thickTop="1" thickBot="1" x14ac:dyDescent="0.35">
      <c r="A284" s="90"/>
      <c r="B284" s="78"/>
      <c r="C284" s="78"/>
      <c r="D284" s="78"/>
      <c r="E284" s="78"/>
      <c r="F284" s="91"/>
      <c r="G284" s="92" t="s">
        <v>100</v>
      </c>
      <c r="H284" s="78" t="s">
        <v>108</v>
      </c>
      <c r="I284" s="78"/>
      <c r="J284" s="78"/>
      <c r="K284" s="82"/>
      <c r="L284" s="82">
        <v>10</v>
      </c>
      <c r="M284" s="82"/>
      <c r="N284" s="82"/>
      <c r="O284" s="82">
        <v>20</v>
      </c>
      <c r="P284" s="82"/>
      <c r="Q284" s="82">
        <v>60</v>
      </c>
      <c r="R284" s="82">
        <f t="shared" si="90"/>
        <v>90</v>
      </c>
      <c r="S284" s="82">
        <f t="shared" si="91"/>
        <v>60</v>
      </c>
      <c r="T284" s="82">
        <f t="shared" si="92"/>
        <v>30</v>
      </c>
    </row>
    <row r="285" spans="1:20" ht="18" hidden="1" thickTop="1" thickBot="1" x14ac:dyDescent="0.35">
      <c r="A285" s="90"/>
      <c r="B285" s="78"/>
      <c r="C285" s="78"/>
      <c r="D285" s="78"/>
      <c r="E285" s="78"/>
      <c r="F285" s="78"/>
      <c r="G285" s="92" t="s">
        <v>100</v>
      </c>
      <c r="H285" s="78" t="s">
        <v>109</v>
      </c>
      <c r="I285" s="78"/>
      <c r="J285" s="78"/>
      <c r="K285" s="82"/>
      <c r="L285" s="82">
        <v>10</v>
      </c>
      <c r="M285" s="82"/>
      <c r="N285" s="82"/>
      <c r="O285" s="82">
        <v>10</v>
      </c>
      <c r="P285" s="82"/>
      <c r="Q285" s="82">
        <v>30</v>
      </c>
      <c r="R285" s="82">
        <f t="shared" si="90"/>
        <v>50</v>
      </c>
      <c r="S285" s="82">
        <f t="shared" si="91"/>
        <v>30</v>
      </c>
      <c r="T285" s="82">
        <f t="shared" si="92"/>
        <v>20</v>
      </c>
    </row>
    <row r="286" spans="1:20" ht="18" hidden="1" thickTop="1" thickBot="1" x14ac:dyDescent="0.35">
      <c r="A286" s="90"/>
      <c r="B286" s="78"/>
      <c r="C286" s="78"/>
      <c r="D286" s="78"/>
      <c r="E286" s="78"/>
      <c r="F286" s="78"/>
      <c r="G286" s="92" t="s">
        <v>100</v>
      </c>
      <c r="H286" s="78" t="s">
        <v>110</v>
      </c>
      <c r="I286" s="78"/>
      <c r="J286" s="78"/>
      <c r="K286" s="82"/>
      <c r="L286" s="82">
        <v>10</v>
      </c>
      <c r="M286" s="82"/>
      <c r="N286" s="82"/>
      <c r="O286" s="82">
        <v>10</v>
      </c>
      <c r="P286" s="82"/>
      <c r="Q286" s="82">
        <v>30</v>
      </c>
      <c r="R286" s="82">
        <f t="shared" si="90"/>
        <v>50</v>
      </c>
      <c r="S286" s="82">
        <f t="shared" si="91"/>
        <v>30</v>
      </c>
      <c r="T286" s="82">
        <f t="shared" si="92"/>
        <v>20</v>
      </c>
    </row>
    <row r="287" spans="1:20" ht="18" hidden="1" thickTop="1" thickBot="1" x14ac:dyDescent="0.35">
      <c r="A287" s="90"/>
      <c r="B287" s="78"/>
      <c r="C287" s="78"/>
      <c r="D287" s="78"/>
      <c r="E287" s="78"/>
      <c r="F287" s="78"/>
      <c r="G287" s="92" t="s">
        <v>100</v>
      </c>
      <c r="H287" s="79" t="s">
        <v>111</v>
      </c>
      <c r="I287" s="78"/>
      <c r="J287" s="78"/>
      <c r="K287" s="82"/>
      <c r="L287" s="82">
        <v>10</v>
      </c>
      <c r="M287" s="82"/>
      <c r="N287" s="82"/>
      <c r="O287" s="82">
        <v>180</v>
      </c>
      <c r="P287" s="82"/>
      <c r="Q287" s="82">
        <v>60</v>
      </c>
      <c r="R287" s="82">
        <f t="shared" si="90"/>
        <v>250</v>
      </c>
      <c r="S287" s="82">
        <f t="shared" si="91"/>
        <v>60</v>
      </c>
      <c r="T287" s="82">
        <f t="shared" si="92"/>
        <v>190</v>
      </c>
    </row>
    <row r="288" spans="1:20" ht="18" hidden="1" thickTop="1" thickBot="1" x14ac:dyDescent="0.35">
      <c r="A288" s="90"/>
      <c r="B288" s="78"/>
      <c r="C288" s="78"/>
      <c r="D288" s="78"/>
      <c r="E288" s="78"/>
      <c r="F288" s="78"/>
      <c r="G288" s="92" t="s">
        <v>100</v>
      </c>
      <c r="H288" s="79" t="s">
        <v>112</v>
      </c>
      <c r="I288" s="78"/>
      <c r="J288" s="78"/>
      <c r="K288" s="82"/>
      <c r="L288" s="82">
        <v>10</v>
      </c>
      <c r="M288" s="82"/>
      <c r="N288" s="82"/>
      <c r="O288" s="82"/>
      <c r="P288" s="82">
        <v>30</v>
      </c>
      <c r="Q288" s="82">
        <v>60</v>
      </c>
      <c r="R288" s="82">
        <f t="shared" si="90"/>
        <v>100</v>
      </c>
      <c r="S288" s="82">
        <f t="shared" si="91"/>
        <v>60</v>
      </c>
      <c r="T288" s="82">
        <f t="shared" si="92"/>
        <v>40</v>
      </c>
    </row>
    <row r="289" spans="1:20" ht="17.25" thickBot="1" x14ac:dyDescent="0.35">
      <c r="A289" s="90"/>
      <c r="B289" s="78"/>
      <c r="C289" s="78"/>
      <c r="D289" s="78"/>
      <c r="E289" s="77" t="s">
        <v>45</v>
      </c>
      <c r="F289" s="79" t="s">
        <v>134</v>
      </c>
      <c r="G289" s="78"/>
      <c r="H289" s="79"/>
      <c r="I289" s="78"/>
      <c r="J289" s="78"/>
      <c r="K289" s="80">
        <f t="shared" ref="K289:T289" si="93">SUM(K290:K300)</f>
        <v>12</v>
      </c>
      <c r="L289" s="80">
        <f t="shared" si="93"/>
        <v>65</v>
      </c>
      <c r="M289" s="80">
        <f t="shared" si="93"/>
        <v>0</v>
      </c>
      <c r="N289" s="80">
        <f t="shared" si="93"/>
        <v>0</v>
      </c>
      <c r="O289" s="80">
        <f t="shared" si="93"/>
        <v>220</v>
      </c>
      <c r="P289" s="80">
        <f t="shared" si="93"/>
        <v>30</v>
      </c>
      <c r="Q289" s="80">
        <f t="shared" si="93"/>
        <v>280</v>
      </c>
      <c r="R289" s="80">
        <f t="shared" si="93"/>
        <v>607</v>
      </c>
      <c r="S289" s="80">
        <f t="shared" si="93"/>
        <v>280</v>
      </c>
      <c r="T289" s="80">
        <f t="shared" si="93"/>
        <v>327</v>
      </c>
    </row>
    <row r="290" spans="1:20" ht="18" hidden="1" thickTop="1" thickBot="1" x14ac:dyDescent="0.35">
      <c r="A290" s="90"/>
      <c r="B290" s="78"/>
      <c r="C290" s="78"/>
      <c r="D290" s="78"/>
      <c r="E290" s="78"/>
      <c r="F290" s="81" t="s">
        <v>48</v>
      </c>
      <c r="G290" s="79" t="s">
        <v>105</v>
      </c>
      <c r="H290" s="79"/>
      <c r="I290" s="78"/>
      <c r="J290" s="78"/>
      <c r="K290" s="82">
        <v>3</v>
      </c>
      <c r="L290" s="82"/>
      <c r="M290" s="82"/>
      <c r="N290" s="82"/>
      <c r="O290" s="82"/>
      <c r="P290" s="82"/>
      <c r="Q290" s="82">
        <v>10</v>
      </c>
      <c r="R290" s="82">
        <f t="shared" ref="R290:R300" si="94">SUM(K290:Q290)</f>
        <v>13</v>
      </c>
      <c r="S290" s="82">
        <f t="shared" ref="S290:S300" si="95">Q290</f>
        <v>10</v>
      </c>
      <c r="T290" s="82">
        <f t="shared" ref="T290:T300" si="96">R290-S290</f>
        <v>3</v>
      </c>
    </row>
    <row r="291" spans="1:20" ht="18" hidden="1" thickTop="1" thickBot="1" x14ac:dyDescent="0.35">
      <c r="A291" s="90"/>
      <c r="B291" s="78"/>
      <c r="C291" s="78"/>
      <c r="D291" s="78"/>
      <c r="E291" s="78"/>
      <c r="F291" s="83" t="s">
        <v>57</v>
      </c>
      <c r="G291" s="79" t="s">
        <v>105</v>
      </c>
      <c r="H291" s="79"/>
      <c r="I291" s="78"/>
      <c r="J291" s="78"/>
      <c r="K291" s="82">
        <v>3</v>
      </c>
      <c r="L291" s="82"/>
      <c r="M291" s="82"/>
      <c r="N291" s="82"/>
      <c r="O291" s="82"/>
      <c r="P291" s="82"/>
      <c r="Q291" s="82">
        <v>10</v>
      </c>
      <c r="R291" s="82">
        <f t="shared" si="94"/>
        <v>13</v>
      </c>
      <c r="S291" s="82">
        <f t="shared" si="95"/>
        <v>10</v>
      </c>
      <c r="T291" s="82">
        <f t="shared" si="96"/>
        <v>3</v>
      </c>
    </row>
    <row r="292" spans="1:20" ht="18" hidden="1" thickTop="1" thickBot="1" x14ac:dyDescent="0.35">
      <c r="A292" s="90"/>
      <c r="B292" s="78"/>
      <c r="C292" s="78"/>
      <c r="D292" s="78"/>
      <c r="E292" s="78"/>
      <c r="F292" s="95" t="s">
        <v>67</v>
      </c>
      <c r="G292" s="79" t="s">
        <v>105</v>
      </c>
      <c r="H292" s="79"/>
      <c r="I292" s="78"/>
      <c r="J292" s="78"/>
      <c r="K292" s="82">
        <v>3</v>
      </c>
      <c r="L292" s="82"/>
      <c r="M292" s="82"/>
      <c r="N292" s="82"/>
      <c r="O292" s="82"/>
      <c r="P292" s="82"/>
      <c r="Q292" s="82">
        <v>10</v>
      </c>
      <c r="R292" s="82">
        <f t="shared" si="94"/>
        <v>13</v>
      </c>
      <c r="S292" s="82">
        <f t="shared" si="95"/>
        <v>10</v>
      </c>
      <c r="T292" s="82">
        <f t="shared" si="96"/>
        <v>3</v>
      </c>
    </row>
    <row r="293" spans="1:20" ht="18" hidden="1" thickTop="1" thickBot="1" x14ac:dyDescent="0.35">
      <c r="A293" s="90"/>
      <c r="B293" s="78"/>
      <c r="C293" s="78"/>
      <c r="D293" s="78"/>
      <c r="E293" s="78"/>
      <c r="F293" s="86" t="s">
        <v>69</v>
      </c>
      <c r="G293" s="79" t="s">
        <v>105</v>
      </c>
      <c r="H293" s="79"/>
      <c r="I293" s="78"/>
      <c r="J293" s="78"/>
      <c r="K293" s="82">
        <v>3</v>
      </c>
      <c r="L293" s="82"/>
      <c r="M293" s="82"/>
      <c r="N293" s="82"/>
      <c r="O293" s="82"/>
      <c r="P293" s="82"/>
      <c r="Q293" s="82">
        <v>10</v>
      </c>
      <c r="R293" s="82">
        <f t="shared" si="94"/>
        <v>13</v>
      </c>
      <c r="S293" s="82">
        <f t="shared" si="95"/>
        <v>10</v>
      </c>
      <c r="T293" s="82">
        <f t="shared" si="96"/>
        <v>3</v>
      </c>
    </row>
    <row r="294" spans="1:20" ht="18" hidden="1" thickTop="1" thickBot="1" x14ac:dyDescent="0.35">
      <c r="A294" s="90"/>
      <c r="B294" s="78"/>
      <c r="C294" s="78"/>
      <c r="D294" s="78"/>
      <c r="E294" s="78"/>
      <c r="F294" s="83" t="s">
        <v>57</v>
      </c>
      <c r="G294" s="79" t="s">
        <v>106</v>
      </c>
      <c r="H294" s="79"/>
      <c r="I294" s="78"/>
      <c r="J294" s="78"/>
      <c r="K294" s="82"/>
      <c r="L294" s="82"/>
      <c r="M294" s="82"/>
      <c r="N294" s="82"/>
      <c r="O294" s="82"/>
      <c r="P294" s="82"/>
      <c r="Q294" s="82"/>
      <c r="R294" s="82">
        <f t="shared" si="94"/>
        <v>0</v>
      </c>
      <c r="S294" s="82">
        <f t="shared" si="95"/>
        <v>0</v>
      </c>
      <c r="T294" s="82">
        <f t="shared" si="96"/>
        <v>0</v>
      </c>
    </row>
    <row r="295" spans="1:20" ht="18" hidden="1" thickTop="1" thickBot="1" x14ac:dyDescent="0.35">
      <c r="A295" s="90"/>
      <c r="B295" s="78"/>
      <c r="C295" s="78"/>
      <c r="D295" s="78"/>
      <c r="E295" s="78"/>
      <c r="F295" s="91"/>
      <c r="G295" s="92" t="s">
        <v>100</v>
      </c>
      <c r="H295" s="78" t="s">
        <v>107</v>
      </c>
      <c r="I295" s="78"/>
      <c r="J295" s="78"/>
      <c r="K295" s="82"/>
      <c r="L295" s="82">
        <v>15</v>
      </c>
      <c r="M295" s="82"/>
      <c r="N295" s="82"/>
      <c r="O295" s="82"/>
      <c r="P295" s="82"/>
      <c r="Q295" s="82"/>
      <c r="R295" s="82">
        <f t="shared" si="94"/>
        <v>15</v>
      </c>
      <c r="S295" s="82">
        <f t="shared" si="95"/>
        <v>0</v>
      </c>
      <c r="T295" s="82">
        <f t="shared" si="96"/>
        <v>15</v>
      </c>
    </row>
    <row r="296" spans="1:20" ht="18" hidden="1" thickTop="1" thickBot="1" x14ac:dyDescent="0.35">
      <c r="A296" s="90"/>
      <c r="B296" s="78"/>
      <c r="C296" s="78"/>
      <c r="D296" s="78"/>
      <c r="E296" s="78"/>
      <c r="F296" s="91"/>
      <c r="G296" s="92" t="s">
        <v>100</v>
      </c>
      <c r="H296" s="78" t="s">
        <v>108</v>
      </c>
      <c r="I296" s="78"/>
      <c r="J296" s="78"/>
      <c r="K296" s="82"/>
      <c r="L296" s="82">
        <v>10</v>
      </c>
      <c r="M296" s="82"/>
      <c r="N296" s="82"/>
      <c r="O296" s="82">
        <v>20</v>
      </c>
      <c r="P296" s="82"/>
      <c r="Q296" s="82">
        <v>60</v>
      </c>
      <c r="R296" s="82">
        <f t="shared" si="94"/>
        <v>90</v>
      </c>
      <c r="S296" s="82">
        <f t="shared" si="95"/>
        <v>60</v>
      </c>
      <c r="T296" s="82">
        <f t="shared" si="96"/>
        <v>30</v>
      </c>
    </row>
    <row r="297" spans="1:20" ht="18" hidden="1" thickTop="1" thickBot="1" x14ac:dyDescent="0.35">
      <c r="A297" s="90"/>
      <c r="B297" s="78"/>
      <c r="C297" s="78"/>
      <c r="D297" s="78"/>
      <c r="E297" s="78"/>
      <c r="F297" s="78"/>
      <c r="G297" s="92" t="s">
        <v>100</v>
      </c>
      <c r="H297" s="78" t="s">
        <v>109</v>
      </c>
      <c r="I297" s="78"/>
      <c r="J297" s="78"/>
      <c r="K297" s="82"/>
      <c r="L297" s="82">
        <v>10</v>
      </c>
      <c r="M297" s="82"/>
      <c r="N297" s="82"/>
      <c r="O297" s="82">
        <v>10</v>
      </c>
      <c r="P297" s="82"/>
      <c r="Q297" s="82">
        <v>30</v>
      </c>
      <c r="R297" s="82">
        <f t="shared" si="94"/>
        <v>50</v>
      </c>
      <c r="S297" s="82">
        <f t="shared" si="95"/>
        <v>30</v>
      </c>
      <c r="T297" s="82">
        <f t="shared" si="96"/>
        <v>20</v>
      </c>
    </row>
    <row r="298" spans="1:20" ht="18" hidden="1" thickTop="1" thickBot="1" x14ac:dyDescent="0.35">
      <c r="A298" s="90"/>
      <c r="B298" s="78"/>
      <c r="C298" s="78"/>
      <c r="D298" s="78"/>
      <c r="E298" s="78"/>
      <c r="F298" s="78"/>
      <c r="G298" s="92" t="s">
        <v>100</v>
      </c>
      <c r="H298" s="78" t="s">
        <v>110</v>
      </c>
      <c r="I298" s="78"/>
      <c r="J298" s="78"/>
      <c r="K298" s="82"/>
      <c r="L298" s="82">
        <v>10</v>
      </c>
      <c r="M298" s="82"/>
      <c r="N298" s="82"/>
      <c r="O298" s="82">
        <v>10</v>
      </c>
      <c r="P298" s="82"/>
      <c r="Q298" s="82">
        <v>30</v>
      </c>
      <c r="R298" s="82">
        <f t="shared" si="94"/>
        <v>50</v>
      </c>
      <c r="S298" s="82">
        <f t="shared" si="95"/>
        <v>30</v>
      </c>
      <c r="T298" s="82">
        <f t="shared" si="96"/>
        <v>20</v>
      </c>
    </row>
    <row r="299" spans="1:20" ht="18" hidden="1" thickTop="1" thickBot="1" x14ac:dyDescent="0.35">
      <c r="A299" s="90"/>
      <c r="B299" s="78"/>
      <c r="C299" s="78"/>
      <c r="D299" s="78"/>
      <c r="E299" s="78"/>
      <c r="F299" s="78"/>
      <c r="G299" s="92" t="s">
        <v>100</v>
      </c>
      <c r="H299" s="79" t="s">
        <v>111</v>
      </c>
      <c r="I299" s="78"/>
      <c r="J299" s="78"/>
      <c r="K299" s="82"/>
      <c r="L299" s="82">
        <v>10</v>
      </c>
      <c r="M299" s="82"/>
      <c r="N299" s="82"/>
      <c r="O299" s="82">
        <v>180</v>
      </c>
      <c r="P299" s="82"/>
      <c r="Q299" s="82">
        <v>60</v>
      </c>
      <c r="R299" s="82">
        <f t="shared" si="94"/>
        <v>250</v>
      </c>
      <c r="S299" s="82">
        <f t="shared" si="95"/>
        <v>60</v>
      </c>
      <c r="T299" s="82">
        <f t="shared" si="96"/>
        <v>190</v>
      </c>
    </row>
    <row r="300" spans="1:20" ht="18" hidden="1" thickTop="1" thickBot="1" x14ac:dyDescent="0.35">
      <c r="A300" s="90"/>
      <c r="B300" s="78"/>
      <c r="C300" s="78"/>
      <c r="D300" s="78"/>
      <c r="E300" s="78"/>
      <c r="F300" s="78"/>
      <c r="G300" s="92" t="s">
        <v>100</v>
      </c>
      <c r="H300" s="79" t="s">
        <v>112</v>
      </c>
      <c r="I300" s="78"/>
      <c r="J300" s="78"/>
      <c r="K300" s="82"/>
      <c r="L300" s="82">
        <v>10</v>
      </c>
      <c r="M300" s="82"/>
      <c r="N300" s="82"/>
      <c r="O300" s="82"/>
      <c r="P300" s="82">
        <v>30</v>
      </c>
      <c r="Q300" s="82">
        <v>60</v>
      </c>
      <c r="R300" s="82">
        <f t="shared" si="94"/>
        <v>100</v>
      </c>
      <c r="S300" s="82">
        <f t="shared" si="95"/>
        <v>60</v>
      </c>
      <c r="T300" s="82">
        <f t="shared" si="96"/>
        <v>40</v>
      </c>
    </row>
    <row r="301" spans="1:20" ht="17.25" thickBot="1" x14ac:dyDescent="0.35">
      <c r="A301" s="96"/>
      <c r="B301" s="97"/>
      <c r="C301" s="97"/>
      <c r="D301" s="97"/>
      <c r="E301" s="98" t="s">
        <v>131</v>
      </c>
      <c r="F301" s="99" t="s">
        <v>135</v>
      </c>
      <c r="G301" s="97"/>
      <c r="H301" s="99"/>
      <c r="I301" s="97"/>
      <c r="J301" s="97"/>
      <c r="K301" s="80">
        <f>SUM(K302:K312)</f>
        <v>0</v>
      </c>
      <c r="L301" s="80">
        <f t="shared" ref="L301:T301" si="97">SUM(L302:L312)</f>
        <v>65</v>
      </c>
      <c r="M301" s="80">
        <f t="shared" si="97"/>
        <v>0</v>
      </c>
      <c r="N301" s="80">
        <f t="shared" si="97"/>
        <v>0</v>
      </c>
      <c r="O301" s="80">
        <f t="shared" si="97"/>
        <v>0</v>
      </c>
      <c r="P301" s="80">
        <f t="shared" si="97"/>
        <v>0</v>
      </c>
      <c r="Q301" s="80">
        <f t="shared" si="97"/>
        <v>0</v>
      </c>
      <c r="R301" s="80">
        <f t="shared" si="97"/>
        <v>65</v>
      </c>
      <c r="S301" s="80">
        <f t="shared" si="97"/>
        <v>0</v>
      </c>
      <c r="T301" s="80">
        <f t="shared" si="97"/>
        <v>65</v>
      </c>
    </row>
    <row r="302" spans="1:20" ht="18" hidden="1" thickTop="1" thickBot="1" x14ac:dyDescent="0.35">
      <c r="A302" s="96"/>
      <c r="B302" s="97"/>
      <c r="C302" s="97"/>
      <c r="D302" s="97"/>
      <c r="E302" s="97"/>
      <c r="F302" s="100" t="s">
        <v>48</v>
      </c>
      <c r="G302" s="99" t="s">
        <v>105</v>
      </c>
      <c r="H302" s="99"/>
      <c r="I302" s="97"/>
      <c r="J302" s="97"/>
      <c r="K302" s="82"/>
      <c r="L302" s="82"/>
      <c r="M302" s="82"/>
      <c r="N302" s="82"/>
      <c r="O302" s="82"/>
      <c r="P302" s="82"/>
      <c r="Q302" s="82"/>
      <c r="R302" s="82">
        <f t="shared" ref="R302:R312" si="98">SUM(K302:Q302)</f>
        <v>0</v>
      </c>
      <c r="S302" s="82">
        <f t="shared" ref="S302:S312" si="99">Q302</f>
        <v>0</v>
      </c>
      <c r="T302" s="101">
        <f t="shared" ref="T302:T312" si="100">R302-S302</f>
        <v>0</v>
      </c>
    </row>
    <row r="303" spans="1:20" ht="18" hidden="1" thickTop="1" thickBot="1" x14ac:dyDescent="0.35">
      <c r="A303" s="96"/>
      <c r="B303" s="97"/>
      <c r="C303" s="97"/>
      <c r="D303" s="97"/>
      <c r="E303" s="97"/>
      <c r="F303" s="102" t="s">
        <v>57</v>
      </c>
      <c r="G303" s="99" t="s">
        <v>105</v>
      </c>
      <c r="H303" s="99"/>
      <c r="I303" s="97"/>
      <c r="J303" s="97"/>
      <c r="K303" s="82"/>
      <c r="L303" s="82"/>
      <c r="M303" s="82"/>
      <c r="N303" s="82"/>
      <c r="O303" s="82"/>
      <c r="P303" s="82"/>
      <c r="Q303" s="82"/>
      <c r="R303" s="82">
        <f t="shared" si="98"/>
        <v>0</v>
      </c>
      <c r="S303" s="82">
        <f t="shared" si="99"/>
        <v>0</v>
      </c>
      <c r="T303" s="101">
        <f t="shared" si="100"/>
        <v>0</v>
      </c>
    </row>
    <row r="304" spans="1:20" ht="18" hidden="1" thickTop="1" thickBot="1" x14ac:dyDescent="0.35">
      <c r="A304" s="96"/>
      <c r="B304" s="97"/>
      <c r="C304" s="97"/>
      <c r="D304" s="97"/>
      <c r="E304" s="97"/>
      <c r="F304" s="103" t="s">
        <v>67</v>
      </c>
      <c r="G304" s="99" t="s">
        <v>105</v>
      </c>
      <c r="H304" s="99"/>
      <c r="I304" s="97"/>
      <c r="J304" s="97"/>
      <c r="K304" s="82"/>
      <c r="L304" s="82"/>
      <c r="M304" s="82"/>
      <c r="N304" s="82"/>
      <c r="O304" s="82"/>
      <c r="P304" s="82"/>
      <c r="Q304" s="82"/>
      <c r="R304" s="82">
        <f t="shared" si="98"/>
        <v>0</v>
      </c>
      <c r="S304" s="82">
        <f t="shared" si="99"/>
        <v>0</v>
      </c>
      <c r="T304" s="101">
        <f t="shared" si="100"/>
        <v>0</v>
      </c>
    </row>
    <row r="305" spans="1:20" ht="18" hidden="1" thickTop="1" thickBot="1" x14ac:dyDescent="0.35">
      <c r="A305" s="96"/>
      <c r="B305" s="97"/>
      <c r="C305" s="97"/>
      <c r="D305" s="97"/>
      <c r="E305" s="97"/>
      <c r="F305" s="104" t="s">
        <v>69</v>
      </c>
      <c r="G305" s="99" t="s">
        <v>105</v>
      </c>
      <c r="H305" s="99"/>
      <c r="I305" s="97"/>
      <c r="J305" s="97"/>
      <c r="K305" s="82"/>
      <c r="L305" s="82"/>
      <c r="M305" s="82"/>
      <c r="N305" s="82"/>
      <c r="O305" s="82"/>
      <c r="P305" s="82"/>
      <c r="Q305" s="82"/>
      <c r="R305" s="82">
        <f t="shared" si="98"/>
        <v>0</v>
      </c>
      <c r="S305" s="82">
        <f t="shared" si="99"/>
        <v>0</v>
      </c>
      <c r="T305" s="101">
        <f t="shared" si="100"/>
        <v>0</v>
      </c>
    </row>
    <row r="306" spans="1:20" ht="18" hidden="1" thickTop="1" thickBot="1" x14ac:dyDescent="0.35">
      <c r="A306" s="96"/>
      <c r="B306" s="97"/>
      <c r="C306" s="97"/>
      <c r="D306" s="97"/>
      <c r="E306" s="97"/>
      <c r="F306" s="102" t="s">
        <v>57</v>
      </c>
      <c r="G306" s="99" t="s">
        <v>106</v>
      </c>
      <c r="H306" s="99"/>
      <c r="I306" s="97"/>
      <c r="J306" s="97"/>
      <c r="K306" s="82"/>
      <c r="L306" s="82"/>
      <c r="M306" s="82"/>
      <c r="N306" s="82"/>
      <c r="O306" s="82"/>
      <c r="P306" s="82"/>
      <c r="Q306" s="82"/>
      <c r="R306" s="82">
        <f t="shared" si="98"/>
        <v>0</v>
      </c>
      <c r="S306" s="82">
        <f t="shared" si="99"/>
        <v>0</v>
      </c>
      <c r="T306" s="101">
        <f t="shared" si="100"/>
        <v>0</v>
      </c>
    </row>
    <row r="307" spans="1:20" ht="18" hidden="1" thickTop="1" thickBot="1" x14ac:dyDescent="0.35">
      <c r="A307" s="96"/>
      <c r="B307" s="97"/>
      <c r="C307" s="97"/>
      <c r="D307" s="97"/>
      <c r="E307" s="97"/>
      <c r="F307" s="105"/>
      <c r="G307" s="106" t="s">
        <v>100</v>
      </c>
      <c r="H307" s="97" t="s">
        <v>107</v>
      </c>
      <c r="I307" s="97"/>
      <c r="J307" s="97"/>
      <c r="K307" s="82"/>
      <c r="L307" s="82">
        <v>15</v>
      </c>
      <c r="M307" s="82"/>
      <c r="N307" s="82"/>
      <c r="O307" s="82"/>
      <c r="P307" s="82"/>
      <c r="Q307" s="82"/>
      <c r="R307" s="82">
        <f t="shared" si="98"/>
        <v>15</v>
      </c>
      <c r="S307" s="82">
        <f t="shared" si="99"/>
        <v>0</v>
      </c>
      <c r="T307" s="101">
        <f t="shared" si="100"/>
        <v>15</v>
      </c>
    </row>
    <row r="308" spans="1:20" ht="18" hidden="1" thickTop="1" thickBot="1" x14ac:dyDescent="0.35">
      <c r="A308" s="96"/>
      <c r="B308" s="97"/>
      <c r="C308" s="97"/>
      <c r="D308" s="97"/>
      <c r="E308" s="97"/>
      <c r="F308" s="105"/>
      <c r="G308" s="106" t="s">
        <v>100</v>
      </c>
      <c r="H308" s="97" t="s">
        <v>108</v>
      </c>
      <c r="I308" s="97"/>
      <c r="J308" s="97"/>
      <c r="K308" s="82"/>
      <c r="L308" s="82">
        <v>10</v>
      </c>
      <c r="M308" s="82"/>
      <c r="N308" s="82"/>
      <c r="O308" s="82"/>
      <c r="P308" s="82"/>
      <c r="Q308" s="82"/>
      <c r="R308" s="82">
        <f t="shared" si="98"/>
        <v>10</v>
      </c>
      <c r="S308" s="82">
        <f t="shared" si="99"/>
        <v>0</v>
      </c>
      <c r="T308" s="101">
        <f t="shared" si="100"/>
        <v>10</v>
      </c>
    </row>
    <row r="309" spans="1:20" ht="18" hidden="1" thickTop="1" thickBot="1" x14ac:dyDescent="0.35">
      <c r="A309" s="96"/>
      <c r="B309" s="97"/>
      <c r="C309" s="97"/>
      <c r="D309" s="97"/>
      <c r="E309" s="97"/>
      <c r="F309" s="97"/>
      <c r="G309" s="106" t="s">
        <v>100</v>
      </c>
      <c r="H309" s="97" t="s">
        <v>109</v>
      </c>
      <c r="I309" s="97"/>
      <c r="J309" s="97"/>
      <c r="K309" s="82"/>
      <c r="L309" s="82">
        <v>10</v>
      </c>
      <c r="M309" s="82"/>
      <c r="N309" s="82"/>
      <c r="O309" s="82"/>
      <c r="P309" s="82"/>
      <c r="Q309" s="82"/>
      <c r="R309" s="82">
        <f t="shared" si="98"/>
        <v>10</v>
      </c>
      <c r="S309" s="82">
        <f t="shared" si="99"/>
        <v>0</v>
      </c>
      <c r="T309" s="101">
        <f t="shared" si="100"/>
        <v>10</v>
      </c>
    </row>
    <row r="310" spans="1:20" ht="18" hidden="1" thickTop="1" thickBot="1" x14ac:dyDescent="0.35">
      <c r="A310" s="96"/>
      <c r="B310" s="97"/>
      <c r="C310" s="97"/>
      <c r="D310" s="97"/>
      <c r="E310" s="97"/>
      <c r="F310" s="97"/>
      <c r="G310" s="106" t="s">
        <v>100</v>
      </c>
      <c r="H310" s="97" t="s">
        <v>110</v>
      </c>
      <c r="I310" s="97"/>
      <c r="J310" s="97"/>
      <c r="K310" s="82"/>
      <c r="L310" s="82">
        <v>10</v>
      </c>
      <c r="M310" s="82"/>
      <c r="N310" s="82"/>
      <c r="O310" s="82"/>
      <c r="P310" s="82"/>
      <c r="Q310" s="82"/>
      <c r="R310" s="82">
        <f t="shared" si="98"/>
        <v>10</v>
      </c>
      <c r="S310" s="82">
        <f t="shared" si="99"/>
        <v>0</v>
      </c>
      <c r="T310" s="101">
        <f t="shared" si="100"/>
        <v>10</v>
      </c>
    </row>
    <row r="311" spans="1:20" ht="18" hidden="1" thickTop="1" thickBot="1" x14ac:dyDescent="0.35">
      <c r="A311" s="96"/>
      <c r="B311" s="97"/>
      <c r="C311" s="97"/>
      <c r="D311" s="97"/>
      <c r="E311" s="97"/>
      <c r="F311" s="97"/>
      <c r="G311" s="106" t="s">
        <v>100</v>
      </c>
      <c r="H311" s="99" t="s">
        <v>111</v>
      </c>
      <c r="I311" s="97"/>
      <c r="J311" s="97"/>
      <c r="K311" s="82"/>
      <c r="L311" s="82">
        <v>10</v>
      </c>
      <c r="M311" s="82"/>
      <c r="N311" s="82"/>
      <c r="O311" s="82"/>
      <c r="P311" s="82"/>
      <c r="Q311" s="82"/>
      <c r="R311" s="82">
        <f t="shared" si="98"/>
        <v>10</v>
      </c>
      <c r="S311" s="82">
        <f t="shared" si="99"/>
        <v>0</v>
      </c>
      <c r="T311" s="101">
        <f t="shared" si="100"/>
        <v>10</v>
      </c>
    </row>
    <row r="312" spans="1:20" ht="18" hidden="1" thickTop="1" thickBot="1" x14ac:dyDescent="0.35">
      <c r="A312" s="96"/>
      <c r="B312" s="97"/>
      <c r="C312" s="97"/>
      <c r="D312" s="97"/>
      <c r="E312" s="97"/>
      <c r="F312" s="97"/>
      <c r="G312" s="106" t="s">
        <v>100</v>
      </c>
      <c r="H312" s="99" t="s">
        <v>112</v>
      </c>
      <c r="I312" s="97"/>
      <c r="J312" s="97"/>
      <c r="K312" s="82"/>
      <c r="L312" s="82">
        <v>10</v>
      </c>
      <c r="M312" s="82"/>
      <c r="N312" s="82"/>
      <c r="O312" s="82"/>
      <c r="P312" s="82"/>
      <c r="Q312" s="82"/>
      <c r="R312" s="82">
        <f t="shared" si="98"/>
        <v>10</v>
      </c>
      <c r="S312" s="82">
        <f t="shared" si="99"/>
        <v>0</v>
      </c>
      <c r="T312" s="101">
        <f t="shared" si="100"/>
        <v>10</v>
      </c>
    </row>
    <row r="313" spans="1:20" ht="17.25" thickBot="1" x14ac:dyDescent="0.35">
      <c r="A313" s="90"/>
      <c r="B313" s="78"/>
      <c r="C313" s="78"/>
      <c r="D313" s="78"/>
      <c r="E313" s="77" t="s">
        <v>45</v>
      </c>
      <c r="F313" s="79" t="s">
        <v>136</v>
      </c>
      <c r="G313" s="78"/>
      <c r="H313" s="79"/>
      <c r="I313" s="78"/>
      <c r="J313" s="78"/>
      <c r="K313" s="80">
        <f t="shared" ref="K313:T313" si="101">SUM(K314:K324)</f>
        <v>12</v>
      </c>
      <c r="L313" s="80">
        <f t="shared" si="101"/>
        <v>65</v>
      </c>
      <c r="M313" s="80">
        <f t="shared" si="101"/>
        <v>0</v>
      </c>
      <c r="N313" s="80">
        <f t="shared" si="101"/>
        <v>0</v>
      </c>
      <c r="O313" s="80">
        <f t="shared" si="101"/>
        <v>100</v>
      </c>
      <c r="P313" s="80">
        <f t="shared" si="101"/>
        <v>30</v>
      </c>
      <c r="Q313" s="80">
        <f t="shared" si="101"/>
        <v>250</v>
      </c>
      <c r="R313" s="80">
        <f t="shared" si="101"/>
        <v>457</v>
      </c>
      <c r="S313" s="80">
        <f t="shared" si="101"/>
        <v>250</v>
      </c>
      <c r="T313" s="80">
        <f t="shared" si="101"/>
        <v>207</v>
      </c>
    </row>
    <row r="314" spans="1:20" ht="18" hidden="1" thickTop="1" thickBot="1" x14ac:dyDescent="0.35">
      <c r="A314" s="90"/>
      <c r="B314" s="78"/>
      <c r="C314" s="78"/>
      <c r="D314" s="78"/>
      <c r="E314" s="78"/>
      <c r="F314" s="81" t="s">
        <v>48</v>
      </c>
      <c r="G314" s="79" t="s">
        <v>105</v>
      </c>
      <c r="H314" s="79"/>
      <c r="I314" s="78"/>
      <c r="J314" s="78"/>
      <c r="K314" s="82">
        <v>3</v>
      </c>
      <c r="L314" s="82"/>
      <c r="M314" s="82"/>
      <c r="N314" s="82"/>
      <c r="O314" s="82"/>
      <c r="P314" s="82"/>
      <c r="Q314" s="82">
        <v>10</v>
      </c>
      <c r="R314" s="82">
        <f t="shared" ref="R314:R324" si="102">SUM(K314:Q314)</f>
        <v>13</v>
      </c>
      <c r="S314" s="82">
        <f t="shared" ref="S314:S324" si="103">Q314</f>
        <v>10</v>
      </c>
      <c r="T314" s="82">
        <f t="shared" ref="T314:T324" si="104">R314-S314</f>
        <v>3</v>
      </c>
    </row>
    <row r="315" spans="1:20" ht="18" hidden="1" thickTop="1" thickBot="1" x14ac:dyDescent="0.35">
      <c r="A315" s="90"/>
      <c r="B315" s="78"/>
      <c r="C315" s="78"/>
      <c r="D315" s="78"/>
      <c r="E315" s="78"/>
      <c r="F315" s="83" t="s">
        <v>57</v>
      </c>
      <c r="G315" s="79" t="s">
        <v>105</v>
      </c>
      <c r="H315" s="79"/>
      <c r="I315" s="78"/>
      <c r="J315" s="78"/>
      <c r="K315" s="82">
        <v>3</v>
      </c>
      <c r="L315" s="82"/>
      <c r="M315" s="82"/>
      <c r="N315" s="82"/>
      <c r="O315" s="82"/>
      <c r="P315" s="82"/>
      <c r="Q315" s="82">
        <v>10</v>
      </c>
      <c r="R315" s="82">
        <f t="shared" si="102"/>
        <v>13</v>
      </c>
      <c r="S315" s="82">
        <f t="shared" si="103"/>
        <v>10</v>
      </c>
      <c r="T315" s="82">
        <f t="shared" si="104"/>
        <v>3</v>
      </c>
    </row>
    <row r="316" spans="1:20" ht="18" hidden="1" thickTop="1" thickBot="1" x14ac:dyDescent="0.35">
      <c r="A316" s="90"/>
      <c r="B316" s="78"/>
      <c r="C316" s="78"/>
      <c r="D316" s="78"/>
      <c r="E316" s="78"/>
      <c r="F316" s="95" t="s">
        <v>67</v>
      </c>
      <c r="G316" s="79" t="s">
        <v>105</v>
      </c>
      <c r="H316" s="79"/>
      <c r="I316" s="78"/>
      <c r="J316" s="78"/>
      <c r="K316" s="82">
        <v>3</v>
      </c>
      <c r="L316" s="82"/>
      <c r="M316" s="82"/>
      <c r="N316" s="82"/>
      <c r="O316" s="82"/>
      <c r="P316" s="82"/>
      <c r="Q316" s="82">
        <v>10</v>
      </c>
      <c r="R316" s="82">
        <f t="shared" si="102"/>
        <v>13</v>
      </c>
      <c r="S316" s="82">
        <f t="shared" si="103"/>
        <v>10</v>
      </c>
      <c r="T316" s="82">
        <f t="shared" si="104"/>
        <v>3</v>
      </c>
    </row>
    <row r="317" spans="1:20" ht="18" hidden="1" thickTop="1" thickBot="1" x14ac:dyDescent="0.35">
      <c r="A317" s="90"/>
      <c r="B317" s="78"/>
      <c r="C317" s="78"/>
      <c r="D317" s="78"/>
      <c r="E317" s="78"/>
      <c r="F317" s="86" t="s">
        <v>69</v>
      </c>
      <c r="G317" s="79" t="s">
        <v>105</v>
      </c>
      <c r="H317" s="79"/>
      <c r="I317" s="78"/>
      <c r="J317" s="78"/>
      <c r="K317" s="82">
        <v>3</v>
      </c>
      <c r="L317" s="82"/>
      <c r="M317" s="82"/>
      <c r="N317" s="82"/>
      <c r="O317" s="82"/>
      <c r="P317" s="82"/>
      <c r="Q317" s="82">
        <v>10</v>
      </c>
      <c r="R317" s="82">
        <f t="shared" si="102"/>
        <v>13</v>
      </c>
      <c r="S317" s="82">
        <f t="shared" si="103"/>
        <v>10</v>
      </c>
      <c r="T317" s="82">
        <f t="shared" si="104"/>
        <v>3</v>
      </c>
    </row>
    <row r="318" spans="1:20" ht="18" hidden="1" thickTop="1" thickBot="1" x14ac:dyDescent="0.35">
      <c r="A318" s="90"/>
      <c r="B318" s="78"/>
      <c r="C318" s="78"/>
      <c r="D318" s="78"/>
      <c r="E318" s="78"/>
      <c r="F318" s="83" t="s">
        <v>57</v>
      </c>
      <c r="G318" s="79" t="s">
        <v>106</v>
      </c>
      <c r="H318" s="79"/>
      <c r="I318" s="78"/>
      <c r="J318" s="78"/>
      <c r="K318" s="82"/>
      <c r="L318" s="82"/>
      <c r="M318" s="82"/>
      <c r="N318" s="82"/>
      <c r="O318" s="82"/>
      <c r="P318" s="82"/>
      <c r="Q318" s="82"/>
      <c r="R318" s="82">
        <f t="shared" si="102"/>
        <v>0</v>
      </c>
      <c r="S318" s="82">
        <f t="shared" si="103"/>
        <v>0</v>
      </c>
      <c r="T318" s="82">
        <f t="shared" si="104"/>
        <v>0</v>
      </c>
    </row>
    <row r="319" spans="1:20" ht="18" hidden="1" thickTop="1" thickBot="1" x14ac:dyDescent="0.35">
      <c r="A319" s="90"/>
      <c r="B319" s="78"/>
      <c r="C319" s="78"/>
      <c r="D319" s="78"/>
      <c r="E319" s="78"/>
      <c r="F319" s="91"/>
      <c r="G319" s="92" t="s">
        <v>100</v>
      </c>
      <c r="H319" s="78" t="s">
        <v>107</v>
      </c>
      <c r="I319" s="78"/>
      <c r="J319" s="78"/>
      <c r="K319" s="82"/>
      <c r="L319" s="82">
        <v>15</v>
      </c>
      <c r="M319" s="82"/>
      <c r="N319" s="82"/>
      <c r="O319" s="82"/>
      <c r="P319" s="82"/>
      <c r="Q319" s="82"/>
      <c r="R319" s="82">
        <f t="shared" si="102"/>
        <v>15</v>
      </c>
      <c r="S319" s="82">
        <f t="shared" si="103"/>
        <v>0</v>
      </c>
      <c r="T319" s="82">
        <f t="shared" si="104"/>
        <v>15</v>
      </c>
    </row>
    <row r="320" spans="1:20" ht="18" hidden="1" thickTop="1" thickBot="1" x14ac:dyDescent="0.35">
      <c r="A320" s="90"/>
      <c r="B320" s="78"/>
      <c r="C320" s="78"/>
      <c r="D320" s="78"/>
      <c r="E320" s="78"/>
      <c r="F320" s="91"/>
      <c r="G320" s="92" t="s">
        <v>100</v>
      </c>
      <c r="H320" s="78" t="s">
        <v>108</v>
      </c>
      <c r="I320" s="78"/>
      <c r="J320" s="78"/>
      <c r="K320" s="82"/>
      <c r="L320" s="82">
        <v>10</v>
      </c>
      <c r="M320" s="82"/>
      <c r="N320" s="82"/>
      <c r="O320" s="82">
        <v>20</v>
      </c>
      <c r="P320" s="82"/>
      <c r="Q320" s="82">
        <v>60</v>
      </c>
      <c r="R320" s="82">
        <f t="shared" si="102"/>
        <v>90</v>
      </c>
      <c r="S320" s="82">
        <f t="shared" si="103"/>
        <v>60</v>
      </c>
      <c r="T320" s="82">
        <f t="shared" si="104"/>
        <v>30</v>
      </c>
    </row>
    <row r="321" spans="1:20" ht="18" hidden="1" thickTop="1" thickBot="1" x14ac:dyDescent="0.35">
      <c r="A321" s="90"/>
      <c r="B321" s="78"/>
      <c r="C321" s="78"/>
      <c r="D321" s="78"/>
      <c r="E321" s="78"/>
      <c r="F321" s="78"/>
      <c r="G321" s="92" t="s">
        <v>100</v>
      </c>
      <c r="H321" s="78" t="s">
        <v>109</v>
      </c>
      <c r="I321" s="78"/>
      <c r="J321" s="78"/>
      <c r="K321" s="82"/>
      <c r="L321" s="82">
        <v>10</v>
      </c>
      <c r="M321" s="82"/>
      <c r="N321" s="82"/>
      <c r="O321" s="82">
        <v>10</v>
      </c>
      <c r="P321" s="82"/>
      <c r="Q321" s="82">
        <v>30</v>
      </c>
      <c r="R321" s="82">
        <f t="shared" si="102"/>
        <v>50</v>
      </c>
      <c r="S321" s="82">
        <f t="shared" si="103"/>
        <v>30</v>
      </c>
      <c r="T321" s="82">
        <f t="shared" si="104"/>
        <v>20</v>
      </c>
    </row>
    <row r="322" spans="1:20" ht="18" hidden="1" thickTop="1" thickBot="1" x14ac:dyDescent="0.35">
      <c r="A322" s="90"/>
      <c r="B322" s="78"/>
      <c r="C322" s="78"/>
      <c r="D322" s="78"/>
      <c r="E322" s="78"/>
      <c r="F322" s="78"/>
      <c r="G322" s="92" t="s">
        <v>100</v>
      </c>
      <c r="H322" s="78" t="s">
        <v>110</v>
      </c>
      <c r="I322" s="78"/>
      <c r="J322" s="78"/>
      <c r="K322" s="82"/>
      <c r="L322" s="82">
        <v>10</v>
      </c>
      <c r="M322" s="82"/>
      <c r="N322" s="82"/>
      <c r="O322" s="82">
        <v>10</v>
      </c>
      <c r="P322" s="82"/>
      <c r="Q322" s="82">
        <v>30</v>
      </c>
      <c r="R322" s="82">
        <f t="shared" si="102"/>
        <v>50</v>
      </c>
      <c r="S322" s="82">
        <f t="shared" si="103"/>
        <v>30</v>
      </c>
      <c r="T322" s="82">
        <f t="shared" si="104"/>
        <v>20</v>
      </c>
    </row>
    <row r="323" spans="1:20" ht="18" hidden="1" thickTop="1" thickBot="1" x14ac:dyDescent="0.35">
      <c r="A323" s="90"/>
      <c r="B323" s="78"/>
      <c r="C323" s="78"/>
      <c r="D323" s="78"/>
      <c r="E323" s="78"/>
      <c r="F323" s="78"/>
      <c r="G323" s="92" t="s">
        <v>100</v>
      </c>
      <c r="H323" s="79" t="s">
        <v>111</v>
      </c>
      <c r="I323" s="78"/>
      <c r="J323" s="78"/>
      <c r="K323" s="82"/>
      <c r="L323" s="82">
        <v>10</v>
      </c>
      <c r="M323" s="82"/>
      <c r="N323" s="82"/>
      <c r="O323" s="82">
        <v>60</v>
      </c>
      <c r="P323" s="82"/>
      <c r="Q323" s="82">
        <v>30</v>
      </c>
      <c r="R323" s="82">
        <f t="shared" si="102"/>
        <v>100</v>
      </c>
      <c r="S323" s="82">
        <f t="shared" si="103"/>
        <v>30</v>
      </c>
      <c r="T323" s="82">
        <f t="shared" si="104"/>
        <v>70</v>
      </c>
    </row>
    <row r="324" spans="1:20" ht="18" hidden="1" thickTop="1" thickBot="1" x14ac:dyDescent="0.35">
      <c r="A324" s="90"/>
      <c r="B324" s="78"/>
      <c r="C324" s="78"/>
      <c r="D324" s="78"/>
      <c r="E324" s="78"/>
      <c r="F324" s="78"/>
      <c r="G324" s="92" t="s">
        <v>100</v>
      </c>
      <c r="H324" s="79" t="s">
        <v>112</v>
      </c>
      <c r="I324" s="78"/>
      <c r="J324" s="78"/>
      <c r="K324" s="82"/>
      <c r="L324" s="82">
        <v>10</v>
      </c>
      <c r="M324" s="82"/>
      <c r="N324" s="82"/>
      <c r="O324" s="82"/>
      <c r="P324" s="82">
        <v>30</v>
      </c>
      <c r="Q324" s="82">
        <v>60</v>
      </c>
      <c r="R324" s="82">
        <f t="shared" si="102"/>
        <v>100</v>
      </c>
      <c r="S324" s="82">
        <f t="shared" si="103"/>
        <v>60</v>
      </c>
      <c r="T324" s="82">
        <f t="shared" si="104"/>
        <v>40</v>
      </c>
    </row>
    <row r="325" spans="1:20" ht="17.25" thickBot="1" x14ac:dyDescent="0.35">
      <c r="A325" s="90"/>
      <c r="B325" s="78"/>
      <c r="C325" s="78"/>
      <c r="D325" s="78"/>
      <c r="E325" s="77" t="s">
        <v>45</v>
      </c>
      <c r="F325" s="79" t="s">
        <v>137</v>
      </c>
      <c r="G325" s="78"/>
      <c r="H325" s="79"/>
      <c r="I325" s="78"/>
      <c r="J325" s="78"/>
      <c r="K325" s="80">
        <f t="shared" ref="K325:T325" si="105">SUM(K326:K336)</f>
        <v>12</v>
      </c>
      <c r="L325" s="80">
        <f t="shared" si="105"/>
        <v>65</v>
      </c>
      <c r="M325" s="80">
        <f t="shared" si="105"/>
        <v>0</v>
      </c>
      <c r="N325" s="80">
        <f t="shared" si="105"/>
        <v>0</v>
      </c>
      <c r="O325" s="80">
        <f t="shared" si="105"/>
        <v>100</v>
      </c>
      <c r="P325" s="80">
        <f t="shared" si="105"/>
        <v>30</v>
      </c>
      <c r="Q325" s="80">
        <f t="shared" si="105"/>
        <v>250</v>
      </c>
      <c r="R325" s="80">
        <f t="shared" si="105"/>
        <v>457</v>
      </c>
      <c r="S325" s="80">
        <f t="shared" si="105"/>
        <v>250</v>
      </c>
      <c r="T325" s="80">
        <f t="shared" si="105"/>
        <v>207</v>
      </c>
    </row>
    <row r="326" spans="1:20" ht="18" hidden="1" thickTop="1" thickBot="1" x14ac:dyDescent="0.35">
      <c r="A326" s="90"/>
      <c r="B326" s="78"/>
      <c r="C326" s="78"/>
      <c r="D326" s="78"/>
      <c r="E326" s="78"/>
      <c r="F326" s="81" t="s">
        <v>48</v>
      </c>
      <c r="G326" s="79" t="s">
        <v>105</v>
      </c>
      <c r="H326" s="79"/>
      <c r="I326" s="78"/>
      <c r="J326" s="78"/>
      <c r="K326" s="82">
        <v>3</v>
      </c>
      <c r="L326" s="82"/>
      <c r="M326" s="82"/>
      <c r="N326" s="82"/>
      <c r="O326" s="82"/>
      <c r="P326" s="82"/>
      <c r="Q326" s="82">
        <v>10</v>
      </c>
      <c r="R326" s="82">
        <f t="shared" ref="R326:R336" si="106">SUM(K326:Q326)</f>
        <v>13</v>
      </c>
      <c r="S326" s="82">
        <f t="shared" ref="S326:S336" si="107">Q326</f>
        <v>10</v>
      </c>
      <c r="T326" s="82">
        <f t="shared" ref="T326:T336" si="108">R326-S326</f>
        <v>3</v>
      </c>
    </row>
    <row r="327" spans="1:20" ht="18" hidden="1" thickTop="1" thickBot="1" x14ac:dyDescent="0.35">
      <c r="A327" s="90"/>
      <c r="B327" s="78"/>
      <c r="C327" s="78"/>
      <c r="D327" s="78"/>
      <c r="E327" s="78"/>
      <c r="F327" s="83" t="s">
        <v>57</v>
      </c>
      <c r="G327" s="79" t="s">
        <v>105</v>
      </c>
      <c r="H327" s="79"/>
      <c r="I327" s="78"/>
      <c r="J327" s="78"/>
      <c r="K327" s="82">
        <v>3</v>
      </c>
      <c r="L327" s="82"/>
      <c r="M327" s="82"/>
      <c r="N327" s="82"/>
      <c r="O327" s="82"/>
      <c r="P327" s="82"/>
      <c r="Q327" s="82">
        <v>10</v>
      </c>
      <c r="R327" s="82">
        <f t="shared" si="106"/>
        <v>13</v>
      </c>
      <c r="S327" s="82">
        <f t="shared" si="107"/>
        <v>10</v>
      </c>
      <c r="T327" s="82">
        <f t="shared" si="108"/>
        <v>3</v>
      </c>
    </row>
    <row r="328" spans="1:20" ht="18" hidden="1" thickTop="1" thickBot="1" x14ac:dyDescent="0.35">
      <c r="A328" s="90"/>
      <c r="B328" s="78"/>
      <c r="C328" s="78"/>
      <c r="D328" s="78"/>
      <c r="E328" s="78"/>
      <c r="F328" s="95" t="s">
        <v>67</v>
      </c>
      <c r="G328" s="79" t="s">
        <v>105</v>
      </c>
      <c r="H328" s="79"/>
      <c r="I328" s="78"/>
      <c r="J328" s="78"/>
      <c r="K328" s="82">
        <v>3</v>
      </c>
      <c r="L328" s="82"/>
      <c r="M328" s="82"/>
      <c r="N328" s="82"/>
      <c r="O328" s="82"/>
      <c r="P328" s="82"/>
      <c r="Q328" s="82">
        <v>10</v>
      </c>
      <c r="R328" s="82">
        <f t="shared" si="106"/>
        <v>13</v>
      </c>
      <c r="S328" s="82">
        <f t="shared" si="107"/>
        <v>10</v>
      </c>
      <c r="T328" s="82">
        <f t="shared" si="108"/>
        <v>3</v>
      </c>
    </row>
    <row r="329" spans="1:20" ht="18" hidden="1" thickTop="1" thickBot="1" x14ac:dyDescent="0.35">
      <c r="A329" s="90"/>
      <c r="B329" s="78"/>
      <c r="C329" s="78"/>
      <c r="D329" s="78"/>
      <c r="E329" s="78"/>
      <c r="F329" s="86" t="s">
        <v>69</v>
      </c>
      <c r="G329" s="79" t="s">
        <v>105</v>
      </c>
      <c r="H329" s="79"/>
      <c r="I329" s="78"/>
      <c r="J329" s="78"/>
      <c r="K329" s="82">
        <v>3</v>
      </c>
      <c r="L329" s="82"/>
      <c r="M329" s="82"/>
      <c r="N329" s="82"/>
      <c r="O329" s="82"/>
      <c r="P329" s="82"/>
      <c r="Q329" s="82">
        <v>10</v>
      </c>
      <c r="R329" s="82">
        <f t="shared" si="106"/>
        <v>13</v>
      </c>
      <c r="S329" s="82">
        <f t="shared" si="107"/>
        <v>10</v>
      </c>
      <c r="T329" s="82">
        <f t="shared" si="108"/>
        <v>3</v>
      </c>
    </row>
    <row r="330" spans="1:20" ht="18" hidden="1" thickTop="1" thickBot="1" x14ac:dyDescent="0.35">
      <c r="A330" s="90"/>
      <c r="B330" s="78"/>
      <c r="C330" s="78"/>
      <c r="D330" s="78"/>
      <c r="E330" s="78"/>
      <c r="F330" s="83" t="s">
        <v>57</v>
      </c>
      <c r="G330" s="79" t="s">
        <v>106</v>
      </c>
      <c r="H330" s="79"/>
      <c r="I330" s="78"/>
      <c r="J330" s="78"/>
      <c r="K330" s="82"/>
      <c r="L330" s="82"/>
      <c r="M330" s="82"/>
      <c r="N330" s="82"/>
      <c r="O330" s="82"/>
      <c r="P330" s="82"/>
      <c r="Q330" s="82"/>
      <c r="R330" s="82">
        <f t="shared" si="106"/>
        <v>0</v>
      </c>
      <c r="S330" s="82">
        <f t="shared" si="107"/>
        <v>0</v>
      </c>
      <c r="T330" s="82">
        <f t="shared" si="108"/>
        <v>0</v>
      </c>
    </row>
    <row r="331" spans="1:20" ht="18" hidden="1" thickTop="1" thickBot="1" x14ac:dyDescent="0.35">
      <c r="A331" s="90"/>
      <c r="B331" s="78"/>
      <c r="C331" s="78"/>
      <c r="D331" s="78"/>
      <c r="E331" s="78"/>
      <c r="F331" s="91"/>
      <c r="G331" s="92" t="s">
        <v>100</v>
      </c>
      <c r="H331" s="78" t="s">
        <v>107</v>
      </c>
      <c r="I331" s="78"/>
      <c r="J331" s="78"/>
      <c r="K331" s="82"/>
      <c r="L331" s="82">
        <v>15</v>
      </c>
      <c r="M331" s="82"/>
      <c r="N331" s="82"/>
      <c r="O331" s="82"/>
      <c r="P331" s="82"/>
      <c r="Q331" s="82"/>
      <c r="R331" s="82">
        <f t="shared" si="106"/>
        <v>15</v>
      </c>
      <c r="S331" s="82">
        <f t="shared" si="107"/>
        <v>0</v>
      </c>
      <c r="T331" s="82">
        <f t="shared" si="108"/>
        <v>15</v>
      </c>
    </row>
    <row r="332" spans="1:20" ht="18" hidden="1" thickTop="1" thickBot="1" x14ac:dyDescent="0.35">
      <c r="A332" s="90"/>
      <c r="B332" s="78"/>
      <c r="C332" s="78"/>
      <c r="D332" s="78"/>
      <c r="E332" s="78"/>
      <c r="F332" s="91"/>
      <c r="G332" s="92" t="s">
        <v>100</v>
      </c>
      <c r="H332" s="78" t="s">
        <v>108</v>
      </c>
      <c r="I332" s="78"/>
      <c r="J332" s="78"/>
      <c r="K332" s="82"/>
      <c r="L332" s="82">
        <v>10</v>
      </c>
      <c r="M332" s="82"/>
      <c r="N332" s="82"/>
      <c r="O332" s="82">
        <v>20</v>
      </c>
      <c r="P332" s="82"/>
      <c r="Q332" s="82">
        <v>60</v>
      </c>
      <c r="R332" s="82">
        <f t="shared" si="106"/>
        <v>90</v>
      </c>
      <c r="S332" s="82">
        <f t="shared" si="107"/>
        <v>60</v>
      </c>
      <c r="T332" s="82">
        <f t="shared" si="108"/>
        <v>30</v>
      </c>
    </row>
    <row r="333" spans="1:20" ht="18" hidden="1" thickTop="1" thickBot="1" x14ac:dyDescent="0.35">
      <c r="A333" s="90"/>
      <c r="B333" s="78"/>
      <c r="C333" s="78"/>
      <c r="D333" s="78"/>
      <c r="E333" s="78"/>
      <c r="F333" s="78"/>
      <c r="G333" s="92" t="s">
        <v>100</v>
      </c>
      <c r="H333" s="78" t="s">
        <v>109</v>
      </c>
      <c r="I333" s="78"/>
      <c r="J333" s="78"/>
      <c r="K333" s="82"/>
      <c r="L333" s="82">
        <v>10</v>
      </c>
      <c r="M333" s="82"/>
      <c r="N333" s="82"/>
      <c r="O333" s="82">
        <v>10</v>
      </c>
      <c r="P333" s="82"/>
      <c r="Q333" s="82">
        <v>30</v>
      </c>
      <c r="R333" s="82">
        <f t="shared" si="106"/>
        <v>50</v>
      </c>
      <c r="S333" s="82">
        <f t="shared" si="107"/>
        <v>30</v>
      </c>
      <c r="T333" s="82">
        <f t="shared" si="108"/>
        <v>20</v>
      </c>
    </row>
    <row r="334" spans="1:20" ht="18" hidden="1" thickTop="1" thickBot="1" x14ac:dyDescent="0.35">
      <c r="A334" s="90"/>
      <c r="B334" s="78"/>
      <c r="C334" s="78"/>
      <c r="D334" s="78"/>
      <c r="E334" s="78"/>
      <c r="F334" s="78"/>
      <c r="G334" s="92" t="s">
        <v>100</v>
      </c>
      <c r="H334" s="78" t="s">
        <v>110</v>
      </c>
      <c r="I334" s="78"/>
      <c r="J334" s="78"/>
      <c r="K334" s="82"/>
      <c r="L334" s="82">
        <v>10</v>
      </c>
      <c r="M334" s="82"/>
      <c r="N334" s="82"/>
      <c r="O334" s="82">
        <v>10</v>
      </c>
      <c r="P334" s="82"/>
      <c r="Q334" s="82">
        <v>30</v>
      </c>
      <c r="R334" s="82">
        <f t="shared" si="106"/>
        <v>50</v>
      </c>
      <c r="S334" s="82">
        <f t="shared" si="107"/>
        <v>30</v>
      </c>
      <c r="T334" s="82">
        <f t="shared" si="108"/>
        <v>20</v>
      </c>
    </row>
    <row r="335" spans="1:20" ht="18" hidden="1" thickTop="1" thickBot="1" x14ac:dyDescent="0.35">
      <c r="A335" s="90"/>
      <c r="B335" s="78"/>
      <c r="C335" s="78"/>
      <c r="D335" s="78"/>
      <c r="E335" s="78"/>
      <c r="F335" s="78"/>
      <c r="G335" s="92" t="s">
        <v>100</v>
      </c>
      <c r="H335" s="79" t="s">
        <v>111</v>
      </c>
      <c r="I335" s="78"/>
      <c r="J335" s="78"/>
      <c r="K335" s="82"/>
      <c r="L335" s="82">
        <v>10</v>
      </c>
      <c r="M335" s="82"/>
      <c r="N335" s="82"/>
      <c r="O335" s="82">
        <v>60</v>
      </c>
      <c r="P335" s="82"/>
      <c r="Q335" s="82">
        <v>30</v>
      </c>
      <c r="R335" s="82">
        <f t="shared" si="106"/>
        <v>100</v>
      </c>
      <c r="S335" s="82">
        <f t="shared" si="107"/>
        <v>30</v>
      </c>
      <c r="T335" s="82">
        <f t="shared" si="108"/>
        <v>70</v>
      </c>
    </row>
    <row r="336" spans="1:20" ht="18" hidden="1" thickTop="1" thickBot="1" x14ac:dyDescent="0.35">
      <c r="A336" s="90"/>
      <c r="B336" s="78"/>
      <c r="C336" s="78"/>
      <c r="D336" s="78"/>
      <c r="E336" s="78"/>
      <c r="F336" s="78"/>
      <c r="G336" s="92" t="s">
        <v>100</v>
      </c>
      <c r="H336" s="79" t="s">
        <v>112</v>
      </c>
      <c r="I336" s="78"/>
      <c r="J336" s="78"/>
      <c r="K336" s="82"/>
      <c r="L336" s="82">
        <v>10</v>
      </c>
      <c r="M336" s="82"/>
      <c r="N336" s="82"/>
      <c r="O336" s="82"/>
      <c r="P336" s="82">
        <v>30</v>
      </c>
      <c r="Q336" s="82">
        <v>60</v>
      </c>
      <c r="R336" s="82">
        <f t="shared" si="106"/>
        <v>100</v>
      </c>
      <c r="S336" s="82">
        <f t="shared" si="107"/>
        <v>60</v>
      </c>
      <c r="T336" s="82">
        <f t="shared" si="108"/>
        <v>40</v>
      </c>
    </row>
    <row r="337" spans="1:20" ht="17.25" thickBot="1" x14ac:dyDescent="0.35">
      <c r="A337" s="90"/>
      <c r="B337" s="78"/>
      <c r="C337" s="78"/>
      <c r="D337" s="78"/>
      <c r="E337" s="77" t="s">
        <v>45</v>
      </c>
      <c r="F337" s="79" t="s">
        <v>138</v>
      </c>
      <c r="G337" s="78"/>
      <c r="H337" s="79"/>
      <c r="I337" s="78"/>
      <c r="J337" s="78"/>
      <c r="K337" s="80">
        <f t="shared" ref="K337:T337" si="109">SUM(K338:K348)</f>
        <v>12</v>
      </c>
      <c r="L337" s="80">
        <f t="shared" si="109"/>
        <v>65</v>
      </c>
      <c r="M337" s="80">
        <f t="shared" si="109"/>
        <v>0</v>
      </c>
      <c r="N337" s="80">
        <f t="shared" si="109"/>
        <v>0</v>
      </c>
      <c r="O337" s="80">
        <f t="shared" si="109"/>
        <v>220</v>
      </c>
      <c r="P337" s="80">
        <f t="shared" si="109"/>
        <v>30</v>
      </c>
      <c r="Q337" s="80">
        <f t="shared" si="109"/>
        <v>280</v>
      </c>
      <c r="R337" s="80">
        <f t="shared" si="109"/>
        <v>607</v>
      </c>
      <c r="S337" s="80">
        <f t="shared" si="109"/>
        <v>280</v>
      </c>
      <c r="T337" s="80">
        <f t="shared" si="109"/>
        <v>327</v>
      </c>
    </row>
    <row r="338" spans="1:20" ht="18" hidden="1" thickTop="1" thickBot="1" x14ac:dyDescent="0.35">
      <c r="A338" s="90"/>
      <c r="B338" s="78"/>
      <c r="C338" s="78"/>
      <c r="D338" s="78"/>
      <c r="E338" s="78"/>
      <c r="F338" s="81" t="s">
        <v>48</v>
      </c>
      <c r="G338" s="79" t="s">
        <v>105</v>
      </c>
      <c r="H338" s="79"/>
      <c r="I338" s="78"/>
      <c r="J338" s="78"/>
      <c r="K338" s="82">
        <v>3</v>
      </c>
      <c r="L338" s="82"/>
      <c r="M338" s="82"/>
      <c r="N338" s="82"/>
      <c r="O338" s="82"/>
      <c r="P338" s="82"/>
      <c r="Q338" s="82">
        <v>10</v>
      </c>
      <c r="R338" s="82">
        <f t="shared" ref="R338:R348" si="110">SUM(K338:Q338)</f>
        <v>13</v>
      </c>
      <c r="S338" s="82">
        <f t="shared" ref="S338:S348" si="111">Q338</f>
        <v>10</v>
      </c>
      <c r="T338" s="82">
        <f t="shared" ref="T338:T348" si="112">R338-S338</f>
        <v>3</v>
      </c>
    </row>
    <row r="339" spans="1:20" ht="18" hidden="1" thickTop="1" thickBot="1" x14ac:dyDescent="0.35">
      <c r="A339" s="90"/>
      <c r="B339" s="78"/>
      <c r="C339" s="78"/>
      <c r="D339" s="78"/>
      <c r="E339" s="78"/>
      <c r="F339" s="83" t="s">
        <v>57</v>
      </c>
      <c r="G339" s="79" t="s">
        <v>105</v>
      </c>
      <c r="H339" s="79"/>
      <c r="I339" s="78"/>
      <c r="J339" s="78"/>
      <c r="K339" s="82">
        <v>3</v>
      </c>
      <c r="L339" s="82"/>
      <c r="M339" s="82"/>
      <c r="N339" s="82"/>
      <c r="O339" s="82"/>
      <c r="P339" s="82"/>
      <c r="Q339" s="82">
        <v>10</v>
      </c>
      <c r="R339" s="82">
        <f t="shared" si="110"/>
        <v>13</v>
      </c>
      <c r="S339" s="82">
        <f t="shared" si="111"/>
        <v>10</v>
      </c>
      <c r="T339" s="82">
        <f t="shared" si="112"/>
        <v>3</v>
      </c>
    </row>
    <row r="340" spans="1:20" ht="18" hidden="1" thickTop="1" thickBot="1" x14ac:dyDescent="0.35">
      <c r="A340" s="90"/>
      <c r="B340" s="78"/>
      <c r="C340" s="78"/>
      <c r="D340" s="78"/>
      <c r="E340" s="78"/>
      <c r="F340" s="95" t="s">
        <v>67</v>
      </c>
      <c r="G340" s="79" t="s">
        <v>105</v>
      </c>
      <c r="H340" s="79"/>
      <c r="I340" s="78"/>
      <c r="J340" s="78"/>
      <c r="K340" s="82">
        <v>3</v>
      </c>
      <c r="L340" s="82"/>
      <c r="M340" s="82"/>
      <c r="N340" s="82"/>
      <c r="O340" s="82"/>
      <c r="P340" s="82"/>
      <c r="Q340" s="82">
        <v>10</v>
      </c>
      <c r="R340" s="82">
        <f t="shared" si="110"/>
        <v>13</v>
      </c>
      <c r="S340" s="82">
        <f t="shared" si="111"/>
        <v>10</v>
      </c>
      <c r="T340" s="82">
        <f t="shared" si="112"/>
        <v>3</v>
      </c>
    </row>
    <row r="341" spans="1:20" ht="18" hidden="1" thickTop="1" thickBot="1" x14ac:dyDescent="0.35">
      <c r="A341" s="90"/>
      <c r="B341" s="78"/>
      <c r="C341" s="78"/>
      <c r="D341" s="78"/>
      <c r="E341" s="78"/>
      <c r="F341" s="86" t="s">
        <v>69</v>
      </c>
      <c r="G341" s="79" t="s">
        <v>105</v>
      </c>
      <c r="H341" s="79"/>
      <c r="I341" s="78"/>
      <c r="J341" s="78"/>
      <c r="K341" s="82">
        <v>3</v>
      </c>
      <c r="L341" s="82"/>
      <c r="M341" s="82"/>
      <c r="N341" s="82"/>
      <c r="O341" s="82"/>
      <c r="P341" s="82"/>
      <c r="Q341" s="82">
        <v>10</v>
      </c>
      <c r="R341" s="82">
        <f t="shared" si="110"/>
        <v>13</v>
      </c>
      <c r="S341" s="82">
        <f t="shared" si="111"/>
        <v>10</v>
      </c>
      <c r="T341" s="82">
        <f t="shared" si="112"/>
        <v>3</v>
      </c>
    </row>
    <row r="342" spans="1:20" ht="18" hidden="1" thickTop="1" thickBot="1" x14ac:dyDescent="0.35">
      <c r="A342" s="90"/>
      <c r="B342" s="78"/>
      <c r="C342" s="78"/>
      <c r="D342" s="78"/>
      <c r="E342" s="78"/>
      <c r="F342" s="83" t="s">
        <v>57</v>
      </c>
      <c r="G342" s="79" t="s">
        <v>106</v>
      </c>
      <c r="H342" s="79"/>
      <c r="I342" s="78"/>
      <c r="J342" s="78"/>
      <c r="K342" s="82"/>
      <c r="L342" s="82"/>
      <c r="M342" s="82"/>
      <c r="N342" s="82"/>
      <c r="O342" s="82"/>
      <c r="P342" s="82"/>
      <c r="Q342" s="82"/>
      <c r="R342" s="82">
        <f t="shared" si="110"/>
        <v>0</v>
      </c>
      <c r="S342" s="82">
        <f t="shared" si="111"/>
        <v>0</v>
      </c>
      <c r="T342" s="82">
        <f t="shared" si="112"/>
        <v>0</v>
      </c>
    </row>
    <row r="343" spans="1:20" ht="18" hidden="1" thickTop="1" thickBot="1" x14ac:dyDescent="0.35">
      <c r="A343" s="90"/>
      <c r="B343" s="78"/>
      <c r="C343" s="78"/>
      <c r="D343" s="78"/>
      <c r="E343" s="78"/>
      <c r="F343" s="91"/>
      <c r="G343" s="92" t="s">
        <v>100</v>
      </c>
      <c r="H343" s="78" t="s">
        <v>107</v>
      </c>
      <c r="I343" s="78"/>
      <c r="J343" s="78"/>
      <c r="K343" s="82"/>
      <c r="L343" s="82">
        <v>15</v>
      </c>
      <c r="M343" s="82"/>
      <c r="N343" s="82"/>
      <c r="O343" s="82"/>
      <c r="P343" s="82"/>
      <c r="Q343" s="82"/>
      <c r="R343" s="82">
        <f t="shared" si="110"/>
        <v>15</v>
      </c>
      <c r="S343" s="82">
        <f t="shared" si="111"/>
        <v>0</v>
      </c>
      <c r="T343" s="82">
        <f t="shared" si="112"/>
        <v>15</v>
      </c>
    </row>
    <row r="344" spans="1:20" ht="18" hidden="1" thickTop="1" thickBot="1" x14ac:dyDescent="0.35">
      <c r="A344" s="90"/>
      <c r="B344" s="78"/>
      <c r="C344" s="78"/>
      <c r="D344" s="78"/>
      <c r="E344" s="78"/>
      <c r="F344" s="91"/>
      <c r="G344" s="92" t="s">
        <v>100</v>
      </c>
      <c r="H344" s="78" t="s">
        <v>108</v>
      </c>
      <c r="I344" s="78"/>
      <c r="J344" s="78"/>
      <c r="K344" s="82"/>
      <c r="L344" s="82">
        <v>10</v>
      </c>
      <c r="M344" s="82"/>
      <c r="N344" s="82"/>
      <c r="O344" s="82">
        <v>20</v>
      </c>
      <c r="P344" s="82"/>
      <c r="Q344" s="82">
        <v>60</v>
      </c>
      <c r="R344" s="82">
        <f t="shared" si="110"/>
        <v>90</v>
      </c>
      <c r="S344" s="82">
        <f t="shared" si="111"/>
        <v>60</v>
      </c>
      <c r="T344" s="82">
        <f t="shared" si="112"/>
        <v>30</v>
      </c>
    </row>
    <row r="345" spans="1:20" ht="18" hidden="1" thickTop="1" thickBot="1" x14ac:dyDescent="0.35">
      <c r="A345" s="90"/>
      <c r="B345" s="78"/>
      <c r="C345" s="78"/>
      <c r="D345" s="78"/>
      <c r="E345" s="78"/>
      <c r="F345" s="78"/>
      <c r="G345" s="92" t="s">
        <v>100</v>
      </c>
      <c r="H345" s="78" t="s">
        <v>109</v>
      </c>
      <c r="I345" s="78"/>
      <c r="J345" s="78"/>
      <c r="K345" s="82"/>
      <c r="L345" s="82">
        <v>10</v>
      </c>
      <c r="M345" s="82"/>
      <c r="N345" s="82"/>
      <c r="O345" s="82">
        <v>10</v>
      </c>
      <c r="P345" s="82"/>
      <c r="Q345" s="82">
        <v>30</v>
      </c>
      <c r="R345" s="82">
        <f t="shared" si="110"/>
        <v>50</v>
      </c>
      <c r="S345" s="82">
        <f t="shared" si="111"/>
        <v>30</v>
      </c>
      <c r="T345" s="82">
        <f t="shared" si="112"/>
        <v>20</v>
      </c>
    </row>
    <row r="346" spans="1:20" ht="18" hidden="1" thickTop="1" thickBot="1" x14ac:dyDescent="0.35">
      <c r="A346" s="90"/>
      <c r="B346" s="78"/>
      <c r="C346" s="78"/>
      <c r="D346" s="78"/>
      <c r="E346" s="78"/>
      <c r="F346" s="78"/>
      <c r="G346" s="92" t="s">
        <v>100</v>
      </c>
      <c r="H346" s="78" t="s">
        <v>110</v>
      </c>
      <c r="I346" s="78"/>
      <c r="J346" s="78"/>
      <c r="K346" s="82"/>
      <c r="L346" s="82">
        <v>10</v>
      </c>
      <c r="M346" s="82"/>
      <c r="N346" s="82"/>
      <c r="O346" s="82">
        <v>10</v>
      </c>
      <c r="P346" s="82"/>
      <c r="Q346" s="82">
        <v>30</v>
      </c>
      <c r="R346" s="82">
        <f t="shared" si="110"/>
        <v>50</v>
      </c>
      <c r="S346" s="82">
        <f t="shared" si="111"/>
        <v>30</v>
      </c>
      <c r="T346" s="82">
        <f t="shared" si="112"/>
        <v>20</v>
      </c>
    </row>
    <row r="347" spans="1:20" ht="18" hidden="1" thickTop="1" thickBot="1" x14ac:dyDescent="0.35">
      <c r="A347" s="90"/>
      <c r="B347" s="78"/>
      <c r="C347" s="78"/>
      <c r="D347" s="78"/>
      <c r="E347" s="78"/>
      <c r="F347" s="78"/>
      <c r="G347" s="92" t="s">
        <v>100</v>
      </c>
      <c r="H347" s="79" t="s">
        <v>111</v>
      </c>
      <c r="I347" s="78"/>
      <c r="J347" s="78"/>
      <c r="K347" s="82"/>
      <c r="L347" s="82">
        <v>10</v>
      </c>
      <c r="M347" s="82"/>
      <c r="N347" s="82"/>
      <c r="O347" s="82">
        <v>180</v>
      </c>
      <c r="P347" s="82"/>
      <c r="Q347" s="82">
        <v>60</v>
      </c>
      <c r="R347" s="82">
        <f t="shared" si="110"/>
        <v>250</v>
      </c>
      <c r="S347" s="82">
        <f t="shared" si="111"/>
        <v>60</v>
      </c>
      <c r="T347" s="82">
        <f t="shared" si="112"/>
        <v>190</v>
      </c>
    </row>
    <row r="348" spans="1:20" ht="18" hidden="1" thickTop="1" thickBot="1" x14ac:dyDescent="0.35">
      <c r="A348" s="90"/>
      <c r="B348" s="78"/>
      <c r="C348" s="78"/>
      <c r="D348" s="78"/>
      <c r="E348" s="78"/>
      <c r="F348" s="78"/>
      <c r="G348" s="92" t="s">
        <v>100</v>
      </c>
      <c r="H348" s="79" t="s">
        <v>112</v>
      </c>
      <c r="I348" s="78"/>
      <c r="J348" s="78"/>
      <c r="K348" s="82"/>
      <c r="L348" s="82">
        <v>10</v>
      </c>
      <c r="M348" s="82"/>
      <c r="N348" s="82"/>
      <c r="O348" s="82"/>
      <c r="P348" s="82">
        <v>30</v>
      </c>
      <c r="Q348" s="82">
        <v>60</v>
      </c>
      <c r="R348" s="82">
        <f t="shared" si="110"/>
        <v>100</v>
      </c>
      <c r="S348" s="82">
        <f t="shared" si="111"/>
        <v>60</v>
      </c>
      <c r="T348" s="82">
        <f t="shared" si="112"/>
        <v>40</v>
      </c>
    </row>
    <row r="349" spans="1:20" ht="17.25" thickBot="1" x14ac:dyDescent="0.35">
      <c r="A349" s="90"/>
      <c r="B349" s="78"/>
      <c r="C349" s="78"/>
      <c r="D349" s="78"/>
      <c r="E349" s="77" t="s">
        <v>45</v>
      </c>
      <c r="F349" s="79" t="s">
        <v>139</v>
      </c>
      <c r="G349" s="78"/>
      <c r="H349" s="79"/>
      <c r="I349" s="78"/>
      <c r="J349" s="78"/>
      <c r="K349" s="80">
        <f t="shared" ref="K349:T349" si="113">SUM(K350:K360)</f>
        <v>12</v>
      </c>
      <c r="L349" s="80">
        <f t="shared" si="113"/>
        <v>65</v>
      </c>
      <c r="M349" s="80">
        <f t="shared" si="113"/>
        <v>0</v>
      </c>
      <c r="N349" s="80">
        <f t="shared" si="113"/>
        <v>0</v>
      </c>
      <c r="O349" s="80">
        <f t="shared" si="113"/>
        <v>100</v>
      </c>
      <c r="P349" s="80">
        <f t="shared" si="113"/>
        <v>30</v>
      </c>
      <c r="Q349" s="80">
        <f t="shared" si="113"/>
        <v>250</v>
      </c>
      <c r="R349" s="80">
        <f t="shared" si="113"/>
        <v>457</v>
      </c>
      <c r="S349" s="80">
        <f t="shared" si="113"/>
        <v>250</v>
      </c>
      <c r="T349" s="80">
        <f t="shared" si="113"/>
        <v>207</v>
      </c>
    </row>
    <row r="350" spans="1:20" ht="18" hidden="1" thickTop="1" thickBot="1" x14ac:dyDescent="0.35">
      <c r="A350" s="90"/>
      <c r="B350" s="78"/>
      <c r="C350" s="78"/>
      <c r="D350" s="78"/>
      <c r="E350" s="78"/>
      <c r="F350" s="81" t="s">
        <v>48</v>
      </c>
      <c r="G350" s="79" t="s">
        <v>105</v>
      </c>
      <c r="H350" s="79"/>
      <c r="I350" s="78"/>
      <c r="J350" s="78"/>
      <c r="K350" s="82">
        <v>3</v>
      </c>
      <c r="L350" s="82"/>
      <c r="M350" s="82"/>
      <c r="N350" s="82"/>
      <c r="O350" s="82"/>
      <c r="P350" s="82"/>
      <c r="Q350" s="82">
        <v>10</v>
      </c>
      <c r="R350" s="82">
        <f t="shared" ref="R350:R360" si="114">SUM(K350:Q350)</f>
        <v>13</v>
      </c>
      <c r="S350" s="82">
        <f t="shared" ref="S350:S360" si="115">Q350</f>
        <v>10</v>
      </c>
      <c r="T350" s="82">
        <f t="shared" ref="T350:T360" si="116">R350-S350</f>
        <v>3</v>
      </c>
    </row>
    <row r="351" spans="1:20" ht="18" hidden="1" thickTop="1" thickBot="1" x14ac:dyDescent="0.35">
      <c r="A351" s="90"/>
      <c r="B351" s="78"/>
      <c r="C351" s="78"/>
      <c r="D351" s="78"/>
      <c r="E351" s="78"/>
      <c r="F351" s="83" t="s">
        <v>57</v>
      </c>
      <c r="G351" s="79" t="s">
        <v>105</v>
      </c>
      <c r="H351" s="79"/>
      <c r="I351" s="78"/>
      <c r="J351" s="78"/>
      <c r="K351" s="82">
        <v>3</v>
      </c>
      <c r="L351" s="82"/>
      <c r="M351" s="82"/>
      <c r="N351" s="82"/>
      <c r="O351" s="82"/>
      <c r="P351" s="82"/>
      <c r="Q351" s="82">
        <v>10</v>
      </c>
      <c r="R351" s="82">
        <f t="shared" si="114"/>
        <v>13</v>
      </c>
      <c r="S351" s="82">
        <f t="shared" si="115"/>
        <v>10</v>
      </c>
      <c r="T351" s="82">
        <f t="shared" si="116"/>
        <v>3</v>
      </c>
    </row>
    <row r="352" spans="1:20" ht="18" hidden="1" thickTop="1" thickBot="1" x14ac:dyDescent="0.35">
      <c r="A352" s="90"/>
      <c r="B352" s="78"/>
      <c r="C352" s="78"/>
      <c r="D352" s="78"/>
      <c r="E352" s="78"/>
      <c r="F352" s="95" t="s">
        <v>67</v>
      </c>
      <c r="G352" s="79" t="s">
        <v>105</v>
      </c>
      <c r="H352" s="79"/>
      <c r="I352" s="78"/>
      <c r="J352" s="78"/>
      <c r="K352" s="82">
        <v>3</v>
      </c>
      <c r="L352" s="82"/>
      <c r="M352" s="82"/>
      <c r="N352" s="82"/>
      <c r="O352" s="82"/>
      <c r="P352" s="82"/>
      <c r="Q352" s="82">
        <v>10</v>
      </c>
      <c r="R352" s="82">
        <f t="shared" si="114"/>
        <v>13</v>
      </c>
      <c r="S352" s="82">
        <f t="shared" si="115"/>
        <v>10</v>
      </c>
      <c r="T352" s="82">
        <f t="shared" si="116"/>
        <v>3</v>
      </c>
    </row>
    <row r="353" spans="1:20" ht="18" hidden="1" thickTop="1" thickBot="1" x14ac:dyDescent="0.35">
      <c r="A353" s="90"/>
      <c r="B353" s="78"/>
      <c r="C353" s="78"/>
      <c r="D353" s="78"/>
      <c r="E353" s="78"/>
      <c r="F353" s="86" t="s">
        <v>69</v>
      </c>
      <c r="G353" s="79" t="s">
        <v>105</v>
      </c>
      <c r="H353" s="79"/>
      <c r="I353" s="78"/>
      <c r="J353" s="78"/>
      <c r="K353" s="82">
        <v>3</v>
      </c>
      <c r="L353" s="82"/>
      <c r="M353" s="82"/>
      <c r="N353" s="82"/>
      <c r="O353" s="82"/>
      <c r="P353" s="82"/>
      <c r="Q353" s="82">
        <v>10</v>
      </c>
      <c r="R353" s="82">
        <f t="shared" si="114"/>
        <v>13</v>
      </c>
      <c r="S353" s="82">
        <f t="shared" si="115"/>
        <v>10</v>
      </c>
      <c r="T353" s="82">
        <f t="shared" si="116"/>
        <v>3</v>
      </c>
    </row>
    <row r="354" spans="1:20" ht="18" hidden="1" thickTop="1" thickBot="1" x14ac:dyDescent="0.35">
      <c r="A354" s="90"/>
      <c r="B354" s="78"/>
      <c r="C354" s="78"/>
      <c r="D354" s="78"/>
      <c r="E354" s="78"/>
      <c r="F354" s="83" t="s">
        <v>57</v>
      </c>
      <c r="G354" s="79" t="s">
        <v>106</v>
      </c>
      <c r="H354" s="79"/>
      <c r="I354" s="78"/>
      <c r="J354" s="78"/>
      <c r="K354" s="82"/>
      <c r="L354" s="82"/>
      <c r="M354" s="82"/>
      <c r="N354" s="82"/>
      <c r="O354" s="82"/>
      <c r="P354" s="82"/>
      <c r="Q354" s="82"/>
      <c r="R354" s="82">
        <f t="shared" si="114"/>
        <v>0</v>
      </c>
      <c r="S354" s="82">
        <f t="shared" si="115"/>
        <v>0</v>
      </c>
      <c r="T354" s="82">
        <f t="shared" si="116"/>
        <v>0</v>
      </c>
    </row>
    <row r="355" spans="1:20" ht="18" hidden="1" thickTop="1" thickBot="1" x14ac:dyDescent="0.35">
      <c r="A355" s="90"/>
      <c r="B355" s="78"/>
      <c r="C355" s="78"/>
      <c r="D355" s="78"/>
      <c r="E355" s="78"/>
      <c r="F355" s="91"/>
      <c r="G355" s="92" t="s">
        <v>100</v>
      </c>
      <c r="H355" s="78" t="s">
        <v>107</v>
      </c>
      <c r="I355" s="78"/>
      <c r="J355" s="78"/>
      <c r="K355" s="82"/>
      <c r="L355" s="82">
        <v>15</v>
      </c>
      <c r="M355" s="82"/>
      <c r="N355" s="82"/>
      <c r="O355" s="82"/>
      <c r="P355" s="82"/>
      <c r="Q355" s="82"/>
      <c r="R355" s="82">
        <f t="shared" si="114"/>
        <v>15</v>
      </c>
      <c r="S355" s="82">
        <f t="shared" si="115"/>
        <v>0</v>
      </c>
      <c r="T355" s="82">
        <f t="shared" si="116"/>
        <v>15</v>
      </c>
    </row>
    <row r="356" spans="1:20" ht="18" hidden="1" thickTop="1" thickBot="1" x14ac:dyDescent="0.35">
      <c r="A356" s="90"/>
      <c r="B356" s="78"/>
      <c r="C356" s="78"/>
      <c r="D356" s="78"/>
      <c r="E356" s="78"/>
      <c r="F356" s="91"/>
      <c r="G356" s="92" t="s">
        <v>100</v>
      </c>
      <c r="H356" s="78" t="s">
        <v>108</v>
      </c>
      <c r="I356" s="78"/>
      <c r="J356" s="78"/>
      <c r="K356" s="82"/>
      <c r="L356" s="82">
        <v>10</v>
      </c>
      <c r="M356" s="82"/>
      <c r="N356" s="82"/>
      <c r="O356" s="82">
        <v>20</v>
      </c>
      <c r="P356" s="82"/>
      <c r="Q356" s="82">
        <v>60</v>
      </c>
      <c r="R356" s="82">
        <f t="shared" si="114"/>
        <v>90</v>
      </c>
      <c r="S356" s="82">
        <f t="shared" si="115"/>
        <v>60</v>
      </c>
      <c r="T356" s="82">
        <f t="shared" si="116"/>
        <v>30</v>
      </c>
    </row>
    <row r="357" spans="1:20" ht="18" hidden="1" thickTop="1" thickBot="1" x14ac:dyDescent="0.35">
      <c r="A357" s="90"/>
      <c r="B357" s="78"/>
      <c r="C357" s="78"/>
      <c r="D357" s="78"/>
      <c r="E357" s="78"/>
      <c r="F357" s="78"/>
      <c r="G357" s="92" t="s">
        <v>100</v>
      </c>
      <c r="H357" s="78" t="s">
        <v>109</v>
      </c>
      <c r="I357" s="78"/>
      <c r="J357" s="78"/>
      <c r="K357" s="82"/>
      <c r="L357" s="82">
        <v>10</v>
      </c>
      <c r="M357" s="82"/>
      <c r="N357" s="82"/>
      <c r="O357" s="82">
        <v>10</v>
      </c>
      <c r="P357" s="82"/>
      <c r="Q357" s="82">
        <v>30</v>
      </c>
      <c r="R357" s="82">
        <f t="shared" si="114"/>
        <v>50</v>
      </c>
      <c r="S357" s="82">
        <f t="shared" si="115"/>
        <v>30</v>
      </c>
      <c r="T357" s="82">
        <f t="shared" si="116"/>
        <v>20</v>
      </c>
    </row>
    <row r="358" spans="1:20" ht="18" hidden="1" thickTop="1" thickBot="1" x14ac:dyDescent="0.35">
      <c r="A358" s="90"/>
      <c r="B358" s="78"/>
      <c r="C358" s="78"/>
      <c r="D358" s="78"/>
      <c r="E358" s="78"/>
      <c r="F358" s="78"/>
      <c r="G358" s="92" t="s">
        <v>100</v>
      </c>
      <c r="H358" s="78" t="s">
        <v>110</v>
      </c>
      <c r="I358" s="78"/>
      <c r="J358" s="78"/>
      <c r="K358" s="82"/>
      <c r="L358" s="82">
        <v>10</v>
      </c>
      <c r="M358" s="82"/>
      <c r="N358" s="82"/>
      <c r="O358" s="82">
        <v>10</v>
      </c>
      <c r="P358" s="82"/>
      <c r="Q358" s="82">
        <v>30</v>
      </c>
      <c r="R358" s="82">
        <f t="shared" si="114"/>
        <v>50</v>
      </c>
      <c r="S358" s="82">
        <f t="shared" si="115"/>
        <v>30</v>
      </c>
      <c r="T358" s="82">
        <f t="shared" si="116"/>
        <v>20</v>
      </c>
    </row>
    <row r="359" spans="1:20" ht="18" hidden="1" thickTop="1" thickBot="1" x14ac:dyDescent="0.35">
      <c r="A359" s="90"/>
      <c r="B359" s="78"/>
      <c r="C359" s="78"/>
      <c r="D359" s="78"/>
      <c r="E359" s="78"/>
      <c r="F359" s="78"/>
      <c r="G359" s="92" t="s">
        <v>100</v>
      </c>
      <c r="H359" s="79" t="s">
        <v>111</v>
      </c>
      <c r="I359" s="78"/>
      <c r="J359" s="78"/>
      <c r="K359" s="82"/>
      <c r="L359" s="82">
        <v>10</v>
      </c>
      <c r="M359" s="82"/>
      <c r="N359" s="82"/>
      <c r="O359" s="82">
        <v>60</v>
      </c>
      <c r="P359" s="82"/>
      <c r="Q359" s="82">
        <v>30</v>
      </c>
      <c r="R359" s="82">
        <f t="shared" si="114"/>
        <v>100</v>
      </c>
      <c r="S359" s="82">
        <f t="shared" si="115"/>
        <v>30</v>
      </c>
      <c r="T359" s="82">
        <f t="shared" si="116"/>
        <v>70</v>
      </c>
    </row>
    <row r="360" spans="1:20" ht="18" hidden="1" thickTop="1" thickBot="1" x14ac:dyDescent="0.35">
      <c r="A360" s="90"/>
      <c r="B360" s="78"/>
      <c r="C360" s="78"/>
      <c r="D360" s="78"/>
      <c r="E360" s="78"/>
      <c r="F360" s="78"/>
      <c r="G360" s="92" t="s">
        <v>100</v>
      </c>
      <c r="H360" s="79" t="s">
        <v>112</v>
      </c>
      <c r="I360" s="78"/>
      <c r="J360" s="78"/>
      <c r="K360" s="82"/>
      <c r="L360" s="82">
        <v>10</v>
      </c>
      <c r="M360" s="82"/>
      <c r="N360" s="82"/>
      <c r="O360" s="82"/>
      <c r="P360" s="82">
        <v>30</v>
      </c>
      <c r="Q360" s="82">
        <v>60</v>
      </c>
      <c r="R360" s="82">
        <f t="shared" si="114"/>
        <v>100</v>
      </c>
      <c r="S360" s="82">
        <f t="shared" si="115"/>
        <v>60</v>
      </c>
      <c r="T360" s="82">
        <f t="shared" si="116"/>
        <v>40</v>
      </c>
    </row>
    <row r="361" spans="1:20" ht="17.25" thickBot="1" x14ac:dyDescent="0.35">
      <c r="A361" s="90"/>
      <c r="B361" s="78"/>
      <c r="C361" s="78"/>
      <c r="D361" s="77" t="s">
        <v>45</v>
      </c>
      <c r="E361" s="79" t="s">
        <v>140</v>
      </c>
      <c r="F361" s="78"/>
      <c r="G361" s="78"/>
      <c r="H361" s="78"/>
      <c r="I361" s="78"/>
      <c r="J361" s="78"/>
      <c r="K361" s="80">
        <f t="shared" ref="K361:T361" si="117">SUM(K362:K372)</f>
        <v>12</v>
      </c>
      <c r="L361" s="80">
        <f t="shared" si="117"/>
        <v>65</v>
      </c>
      <c r="M361" s="80">
        <f t="shared" si="117"/>
        <v>0</v>
      </c>
      <c r="N361" s="80">
        <f t="shared" si="117"/>
        <v>0</v>
      </c>
      <c r="O361" s="80">
        <f t="shared" si="117"/>
        <v>160</v>
      </c>
      <c r="P361" s="80">
        <f t="shared" si="117"/>
        <v>30</v>
      </c>
      <c r="Q361" s="80">
        <f t="shared" si="117"/>
        <v>280</v>
      </c>
      <c r="R361" s="80">
        <f t="shared" si="117"/>
        <v>547</v>
      </c>
      <c r="S361" s="80">
        <f t="shared" si="117"/>
        <v>280</v>
      </c>
      <c r="T361" s="80">
        <f t="shared" si="117"/>
        <v>267</v>
      </c>
    </row>
    <row r="362" spans="1:20" ht="18" hidden="1" thickTop="1" thickBot="1" x14ac:dyDescent="0.35">
      <c r="A362" s="90"/>
      <c r="B362" s="78"/>
      <c r="C362" s="78"/>
      <c r="D362" s="78"/>
      <c r="E362" s="81" t="s">
        <v>48</v>
      </c>
      <c r="F362" s="79" t="s">
        <v>105</v>
      </c>
      <c r="G362" s="79"/>
      <c r="H362" s="78"/>
      <c r="I362" s="78"/>
      <c r="J362" s="78"/>
      <c r="K362" s="82">
        <v>3</v>
      </c>
      <c r="L362" s="82"/>
      <c r="M362" s="82"/>
      <c r="N362" s="82"/>
      <c r="O362" s="82"/>
      <c r="P362" s="82"/>
      <c r="Q362" s="82">
        <v>10</v>
      </c>
      <c r="R362" s="82">
        <f t="shared" ref="R362:R372" si="118">SUM(K362:Q362)</f>
        <v>13</v>
      </c>
      <c r="S362" s="82">
        <f t="shared" ref="S362:S372" si="119">Q362</f>
        <v>10</v>
      </c>
      <c r="T362" s="82">
        <f t="shared" ref="T362:T372" si="120">R362-S362</f>
        <v>3</v>
      </c>
    </row>
    <row r="363" spans="1:20" ht="18" hidden="1" thickTop="1" thickBot="1" x14ac:dyDescent="0.35">
      <c r="A363" s="90"/>
      <c r="B363" s="78"/>
      <c r="C363" s="78"/>
      <c r="D363" s="78"/>
      <c r="E363" s="83" t="s">
        <v>57</v>
      </c>
      <c r="F363" s="79" t="s">
        <v>105</v>
      </c>
      <c r="G363" s="79"/>
      <c r="H363" s="78"/>
      <c r="I363" s="78"/>
      <c r="J363" s="78"/>
      <c r="K363" s="82">
        <v>3</v>
      </c>
      <c r="L363" s="82"/>
      <c r="M363" s="82"/>
      <c r="N363" s="82"/>
      <c r="O363" s="82"/>
      <c r="P363" s="82"/>
      <c r="Q363" s="82">
        <v>10</v>
      </c>
      <c r="R363" s="82">
        <f t="shared" si="118"/>
        <v>13</v>
      </c>
      <c r="S363" s="82">
        <f t="shared" si="119"/>
        <v>10</v>
      </c>
      <c r="T363" s="82">
        <f t="shared" si="120"/>
        <v>3</v>
      </c>
    </row>
    <row r="364" spans="1:20" ht="18" hidden="1" thickTop="1" thickBot="1" x14ac:dyDescent="0.35">
      <c r="A364" s="90"/>
      <c r="B364" s="78"/>
      <c r="C364" s="78"/>
      <c r="D364" s="78"/>
      <c r="E364" s="95" t="s">
        <v>67</v>
      </c>
      <c r="F364" s="79" t="s">
        <v>105</v>
      </c>
      <c r="G364" s="79"/>
      <c r="H364" s="78"/>
      <c r="I364" s="78"/>
      <c r="J364" s="78"/>
      <c r="K364" s="82">
        <v>3</v>
      </c>
      <c r="L364" s="82"/>
      <c r="M364" s="82"/>
      <c r="N364" s="82"/>
      <c r="O364" s="82"/>
      <c r="P364" s="82"/>
      <c r="Q364" s="82">
        <v>10</v>
      </c>
      <c r="R364" s="82">
        <f t="shared" si="118"/>
        <v>13</v>
      </c>
      <c r="S364" s="82">
        <f t="shared" si="119"/>
        <v>10</v>
      </c>
      <c r="T364" s="82">
        <f t="shared" si="120"/>
        <v>3</v>
      </c>
    </row>
    <row r="365" spans="1:20" ht="18" hidden="1" thickTop="1" thickBot="1" x14ac:dyDescent="0.35">
      <c r="A365" s="90"/>
      <c r="B365" s="78"/>
      <c r="C365" s="78"/>
      <c r="D365" s="78"/>
      <c r="E365" s="86" t="s">
        <v>69</v>
      </c>
      <c r="F365" s="79" t="s">
        <v>105</v>
      </c>
      <c r="G365" s="79"/>
      <c r="H365" s="78"/>
      <c r="I365" s="78"/>
      <c r="J365" s="78"/>
      <c r="K365" s="82">
        <v>3</v>
      </c>
      <c r="L365" s="82"/>
      <c r="M365" s="82"/>
      <c r="N365" s="82"/>
      <c r="O365" s="82"/>
      <c r="P365" s="82"/>
      <c r="Q365" s="82">
        <v>10</v>
      </c>
      <c r="R365" s="82">
        <f t="shared" si="118"/>
        <v>13</v>
      </c>
      <c r="S365" s="82">
        <f t="shared" si="119"/>
        <v>10</v>
      </c>
      <c r="T365" s="82">
        <f t="shared" si="120"/>
        <v>3</v>
      </c>
    </row>
    <row r="366" spans="1:20" ht="18" hidden="1" thickTop="1" thickBot="1" x14ac:dyDescent="0.35">
      <c r="A366" s="90"/>
      <c r="B366" s="78"/>
      <c r="C366" s="78"/>
      <c r="D366" s="78"/>
      <c r="E366" s="83" t="s">
        <v>57</v>
      </c>
      <c r="F366" s="79" t="s">
        <v>106</v>
      </c>
      <c r="G366" s="79"/>
      <c r="H366" s="78"/>
      <c r="I366" s="78"/>
      <c r="J366" s="78"/>
      <c r="K366" s="82"/>
      <c r="L366" s="82"/>
      <c r="M366" s="82"/>
      <c r="N366" s="82"/>
      <c r="O366" s="82"/>
      <c r="P366" s="82"/>
      <c r="Q366" s="82"/>
      <c r="R366" s="82">
        <f t="shared" si="118"/>
        <v>0</v>
      </c>
      <c r="S366" s="82">
        <f t="shared" si="119"/>
        <v>0</v>
      </c>
      <c r="T366" s="82">
        <f t="shared" si="120"/>
        <v>0</v>
      </c>
    </row>
    <row r="367" spans="1:20" ht="18" hidden="1" thickTop="1" thickBot="1" x14ac:dyDescent="0.35">
      <c r="A367" s="90"/>
      <c r="B367" s="78"/>
      <c r="C367" s="78"/>
      <c r="D367" s="78"/>
      <c r="E367" s="91"/>
      <c r="F367" s="92" t="s">
        <v>100</v>
      </c>
      <c r="G367" s="78" t="s">
        <v>107</v>
      </c>
      <c r="H367" s="78"/>
      <c r="I367" s="78"/>
      <c r="J367" s="78"/>
      <c r="K367" s="82"/>
      <c r="L367" s="82">
        <v>15</v>
      </c>
      <c r="M367" s="82"/>
      <c r="N367" s="82"/>
      <c r="O367" s="82"/>
      <c r="P367" s="82"/>
      <c r="Q367" s="82"/>
      <c r="R367" s="82">
        <f t="shared" si="118"/>
        <v>15</v>
      </c>
      <c r="S367" s="82">
        <f t="shared" si="119"/>
        <v>0</v>
      </c>
      <c r="T367" s="82">
        <f t="shared" si="120"/>
        <v>15</v>
      </c>
    </row>
    <row r="368" spans="1:20" ht="18" hidden="1" thickTop="1" thickBot="1" x14ac:dyDescent="0.35">
      <c r="A368" s="90"/>
      <c r="B368" s="78"/>
      <c r="C368" s="78"/>
      <c r="D368" s="78"/>
      <c r="E368" s="91"/>
      <c r="F368" s="92" t="s">
        <v>100</v>
      </c>
      <c r="G368" s="78" t="s">
        <v>108</v>
      </c>
      <c r="H368" s="78"/>
      <c r="I368" s="78"/>
      <c r="J368" s="78"/>
      <c r="K368" s="82"/>
      <c r="L368" s="82">
        <v>10</v>
      </c>
      <c r="M368" s="82"/>
      <c r="N368" s="82"/>
      <c r="O368" s="82">
        <v>20</v>
      </c>
      <c r="P368" s="82"/>
      <c r="Q368" s="82">
        <v>60</v>
      </c>
      <c r="R368" s="82">
        <f t="shared" si="118"/>
        <v>90</v>
      </c>
      <c r="S368" s="82">
        <f t="shared" si="119"/>
        <v>60</v>
      </c>
      <c r="T368" s="82">
        <f t="shared" si="120"/>
        <v>30</v>
      </c>
    </row>
    <row r="369" spans="1:20" ht="18" hidden="1" thickTop="1" thickBot="1" x14ac:dyDescent="0.35">
      <c r="A369" s="90"/>
      <c r="B369" s="78"/>
      <c r="C369" s="78"/>
      <c r="D369" s="78"/>
      <c r="E369" s="78"/>
      <c r="F369" s="92" t="s">
        <v>100</v>
      </c>
      <c r="G369" s="78" t="s">
        <v>109</v>
      </c>
      <c r="H369" s="78"/>
      <c r="I369" s="78"/>
      <c r="J369" s="78"/>
      <c r="K369" s="82"/>
      <c r="L369" s="82">
        <v>10</v>
      </c>
      <c r="M369" s="82"/>
      <c r="N369" s="82"/>
      <c r="O369" s="82">
        <v>10</v>
      </c>
      <c r="P369" s="82"/>
      <c r="Q369" s="82">
        <v>30</v>
      </c>
      <c r="R369" s="82">
        <f t="shared" si="118"/>
        <v>50</v>
      </c>
      <c r="S369" s="82">
        <f t="shared" si="119"/>
        <v>30</v>
      </c>
      <c r="T369" s="82">
        <f t="shared" si="120"/>
        <v>20</v>
      </c>
    </row>
    <row r="370" spans="1:20" ht="18" hidden="1" thickTop="1" thickBot="1" x14ac:dyDescent="0.35">
      <c r="A370" s="90"/>
      <c r="B370" s="78"/>
      <c r="C370" s="78"/>
      <c r="D370" s="78"/>
      <c r="E370" s="78"/>
      <c r="F370" s="92" t="s">
        <v>100</v>
      </c>
      <c r="G370" s="78" t="s">
        <v>110</v>
      </c>
      <c r="H370" s="78"/>
      <c r="I370" s="78"/>
      <c r="J370" s="78"/>
      <c r="K370" s="82"/>
      <c r="L370" s="82">
        <v>10</v>
      </c>
      <c r="M370" s="82"/>
      <c r="N370" s="82"/>
      <c r="O370" s="82">
        <v>10</v>
      </c>
      <c r="P370" s="82"/>
      <c r="Q370" s="82">
        <v>30</v>
      </c>
      <c r="R370" s="82">
        <f t="shared" si="118"/>
        <v>50</v>
      </c>
      <c r="S370" s="82">
        <f t="shared" si="119"/>
        <v>30</v>
      </c>
      <c r="T370" s="82">
        <f t="shared" si="120"/>
        <v>20</v>
      </c>
    </row>
    <row r="371" spans="1:20" ht="18" hidden="1" thickTop="1" thickBot="1" x14ac:dyDescent="0.35">
      <c r="A371" s="90"/>
      <c r="B371" s="78"/>
      <c r="C371" s="78"/>
      <c r="D371" s="78"/>
      <c r="E371" s="78"/>
      <c r="F371" s="92" t="s">
        <v>100</v>
      </c>
      <c r="G371" s="79" t="s">
        <v>111</v>
      </c>
      <c r="H371" s="78"/>
      <c r="I371" s="78"/>
      <c r="J371" s="78"/>
      <c r="K371" s="82"/>
      <c r="L371" s="82">
        <v>10</v>
      </c>
      <c r="M371" s="82"/>
      <c r="N371" s="82"/>
      <c r="O371" s="82">
        <v>120</v>
      </c>
      <c r="P371" s="82"/>
      <c r="Q371" s="82">
        <v>60</v>
      </c>
      <c r="R371" s="82">
        <f t="shared" si="118"/>
        <v>190</v>
      </c>
      <c r="S371" s="82">
        <f t="shared" si="119"/>
        <v>60</v>
      </c>
      <c r="T371" s="82">
        <f t="shared" si="120"/>
        <v>130</v>
      </c>
    </row>
    <row r="372" spans="1:20" ht="18" hidden="1" thickTop="1" thickBot="1" x14ac:dyDescent="0.35">
      <c r="A372" s="90"/>
      <c r="B372" s="78"/>
      <c r="C372" s="78"/>
      <c r="D372" s="78"/>
      <c r="E372" s="78"/>
      <c r="F372" s="92" t="s">
        <v>100</v>
      </c>
      <c r="G372" s="79" t="s">
        <v>112</v>
      </c>
      <c r="H372" s="78"/>
      <c r="I372" s="78"/>
      <c r="J372" s="78"/>
      <c r="K372" s="82"/>
      <c r="L372" s="82">
        <v>10</v>
      </c>
      <c r="M372" s="82"/>
      <c r="N372" s="82"/>
      <c r="O372" s="82"/>
      <c r="P372" s="82">
        <v>30</v>
      </c>
      <c r="Q372" s="82">
        <v>60</v>
      </c>
      <c r="R372" s="82">
        <f t="shared" si="118"/>
        <v>100</v>
      </c>
      <c r="S372" s="82">
        <f t="shared" si="119"/>
        <v>60</v>
      </c>
      <c r="T372" s="82">
        <f t="shared" si="120"/>
        <v>40</v>
      </c>
    </row>
    <row r="373" spans="1:20" ht="17.25" thickBot="1" x14ac:dyDescent="0.35">
      <c r="A373" s="90"/>
      <c r="B373" s="78"/>
      <c r="C373" s="78"/>
      <c r="D373" s="77" t="s">
        <v>45</v>
      </c>
      <c r="E373" s="79" t="s">
        <v>62</v>
      </c>
      <c r="F373" s="78"/>
      <c r="G373" s="78"/>
      <c r="H373" s="78"/>
      <c r="I373" s="78"/>
      <c r="J373" s="78"/>
      <c r="K373" s="80">
        <f t="shared" ref="K373:T373" si="121">SUM(K374:K384)</f>
        <v>12</v>
      </c>
      <c r="L373" s="80">
        <f t="shared" si="121"/>
        <v>65</v>
      </c>
      <c r="M373" s="80">
        <f t="shared" si="121"/>
        <v>0</v>
      </c>
      <c r="N373" s="80">
        <f t="shared" si="121"/>
        <v>0</v>
      </c>
      <c r="O373" s="80">
        <f t="shared" si="121"/>
        <v>100</v>
      </c>
      <c r="P373" s="80">
        <f t="shared" si="121"/>
        <v>30</v>
      </c>
      <c r="Q373" s="80">
        <f t="shared" si="121"/>
        <v>250</v>
      </c>
      <c r="R373" s="80">
        <f t="shared" si="121"/>
        <v>457</v>
      </c>
      <c r="S373" s="80">
        <f t="shared" si="121"/>
        <v>250</v>
      </c>
      <c r="T373" s="80">
        <f t="shared" si="121"/>
        <v>207</v>
      </c>
    </row>
    <row r="374" spans="1:20" ht="18" hidden="1" thickTop="1" thickBot="1" x14ac:dyDescent="0.35">
      <c r="A374" s="90"/>
      <c r="B374" s="78"/>
      <c r="C374" s="78"/>
      <c r="D374" s="78"/>
      <c r="E374" s="81" t="s">
        <v>48</v>
      </c>
      <c r="F374" s="79" t="s">
        <v>105</v>
      </c>
      <c r="G374" s="79"/>
      <c r="H374" s="78"/>
      <c r="I374" s="78"/>
      <c r="J374" s="78"/>
      <c r="K374" s="82">
        <v>3</v>
      </c>
      <c r="L374" s="82"/>
      <c r="M374" s="82"/>
      <c r="N374" s="82"/>
      <c r="O374" s="82"/>
      <c r="P374" s="82"/>
      <c r="Q374" s="82">
        <v>10</v>
      </c>
      <c r="R374" s="82">
        <f t="shared" ref="R374:R384" si="122">SUM(K374:Q374)</f>
        <v>13</v>
      </c>
      <c r="S374" s="82">
        <f t="shared" ref="S374:S384" si="123">Q374</f>
        <v>10</v>
      </c>
      <c r="T374" s="82">
        <f t="shared" ref="T374:T384" si="124">R374-S374</f>
        <v>3</v>
      </c>
    </row>
    <row r="375" spans="1:20" ht="18" hidden="1" thickTop="1" thickBot="1" x14ac:dyDescent="0.35">
      <c r="A375" s="90"/>
      <c r="B375" s="78"/>
      <c r="C375" s="78"/>
      <c r="D375" s="78"/>
      <c r="E375" s="83" t="s">
        <v>57</v>
      </c>
      <c r="F375" s="79" t="s">
        <v>105</v>
      </c>
      <c r="G375" s="79"/>
      <c r="H375" s="78"/>
      <c r="I375" s="78"/>
      <c r="J375" s="78"/>
      <c r="K375" s="82">
        <v>3</v>
      </c>
      <c r="L375" s="82"/>
      <c r="M375" s="82"/>
      <c r="N375" s="82"/>
      <c r="O375" s="82"/>
      <c r="P375" s="82"/>
      <c r="Q375" s="82">
        <v>10</v>
      </c>
      <c r="R375" s="82">
        <f t="shared" si="122"/>
        <v>13</v>
      </c>
      <c r="S375" s="82">
        <f t="shared" si="123"/>
        <v>10</v>
      </c>
      <c r="T375" s="82">
        <f t="shared" si="124"/>
        <v>3</v>
      </c>
    </row>
    <row r="376" spans="1:20" ht="18" hidden="1" thickTop="1" thickBot="1" x14ac:dyDescent="0.35">
      <c r="A376" s="90"/>
      <c r="B376" s="78"/>
      <c r="C376" s="78"/>
      <c r="D376" s="78"/>
      <c r="E376" s="95" t="s">
        <v>67</v>
      </c>
      <c r="F376" s="79" t="s">
        <v>105</v>
      </c>
      <c r="G376" s="79"/>
      <c r="H376" s="78"/>
      <c r="I376" s="78"/>
      <c r="J376" s="78"/>
      <c r="K376" s="82">
        <v>3</v>
      </c>
      <c r="L376" s="82"/>
      <c r="M376" s="82"/>
      <c r="N376" s="82"/>
      <c r="O376" s="82"/>
      <c r="P376" s="82"/>
      <c r="Q376" s="82">
        <v>10</v>
      </c>
      <c r="R376" s="82">
        <f t="shared" si="122"/>
        <v>13</v>
      </c>
      <c r="S376" s="82">
        <f t="shared" si="123"/>
        <v>10</v>
      </c>
      <c r="T376" s="82">
        <f t="shared" si="124"/>
        <v>3</v>
      </c>
    </row>
    <row r="377" spans="1:20" ht="18" hidden="1" thickTop="1" thickBot="1" x14ac:dyDescent="0.35">
      <c r="A377" s="90"/>
      <c r="B377" s="78"/>
      <c r="C377" s="78"/>
      <c r="D377" s="78"/>
      <c r="E377" s="86" t="s">
        <v>69</v>
      </c>
      <c r="F377" s="79" t="s">
        <v>105</v>
      </c>
      <c r="G377" s="79"/>
      <c r="H377" s="78"/>
      <c r="I377" s="78"/>
      <c r="J377" s="78"/>
      <c r="K377" s="82">
        <v>3</v>
      </c>
      <c r="L377" s="82"/>
      <c r="M377" s="82"/>
      <c r="N377" s="82"/>
      <c r="O377" s="82"/>
      <c r="P377" s="82"/>
      <c r="Q377" s="82">
        <v>10</v>
      </c>
      <c r="R377" s="82">
        <f t="shared" si="122"/>
        <v>13</v>
      </c>
      <c r="S377" s="82">
        <f t="shared" si="123"/>
        <v>10</v>
      </c>
      <c r="T377" s="82">
        <f t="shared" si="124"/>
        <v>3</v>
      </c>
    </row>
    <row r="378" spans="1:20" ht="18" hidden="1" thickTop="1" thickBot="1" x14ac:dyDescent="0.35">
      <c r="A378" s="90"/>
      <c r="B378" s="78"/>
      <c r="C378" s="78"/>
      <c r="D378" s="78"/>
      <c r="E378" s="83" t="s">
        <v>57</v>
      </c>
      <c r="F378" s="79" t="s">
        <v>106</v>
      </c>
      <c r="G378" s="79"/>
      <c r="H378" s="78"/>
      <c r="I378" s="78"/>
      <c r="J378" s="78"/>
      <c r="K378" s="82"/>
      <c r="L378" s="82"/>
      <c r="M378" s="82"/>
      <c r="N378" s="82"/>
      <c r="O378" s="82"/>
      <c r="P378" s="82"/>
      <c r="Q378" s="82"/>
      <c r="R378" s="82">
        <f t="shared" si="122"/>
        <v>0</v>
      </c>
      <c r="S378" s="82">
        <f t="shared" si="123"/>
        <v>0</v>
      </c>
      <c r="T378" s="82">
        <f t="shared" si="124"/>
        <v>0</v>
      </c>
    </row>
    <row r="379" spans="1:20" ht="18" hidden="1" thickTop="1" thickBot="1" x14ac:dyDescent="0.35">
      <c r="A379" s="90"/>
      <c r="B379" s="78"/>
      <c r="C379" s="78"/>
      <c r="D379" s="78"/>
      <c r="E379" s="91"/>
      <c r="F379" s="92" t="s">
        <v>100</v>
      </c>
      <c r="G379" s="78" t="s">
        <v>107</v>
      </c>
      <c r="H379" s="78"/>
      <c r="I379" s="78"/>
      <c r="J379" s="78"/>
      <c r="K379" s="82"/>
      <c r="L379" s="82">
        <v>15</v>
      </c>
      <c r="M379" s="82"/>
      <c r="N379" s="82"/>
      <c r="O379" s="82"/>
      <c r="P379" s="82"/>
      <c r="Q379" s="82"/>
      <c r="R379" s="82">
        <f t="shared" si="122"/>
        <v>15</v>
      </c>
      <c r="S379" s="82">
        <f t="shared" si="123"/>
        <v>0</v>
      </c>
      <c r="T379" s="82">
        <f t="shared" si="124"/>
        <v>15</v>
      </c>
    </row>
    <row r="380" spans="1:20" ht="18" hidden="1" thickTop="1" thickBot="1" x14ac:dyDescent="0.35">
      <c r="A380" s="90"/>
      <c r="B380" s="78"/>
      <c r="C380" s="78"/>
      <c r="D380" s="78"/>
      <c r="E380" s="91"/>
      <c r="F380" s="92" t="s">
        <v>100</v>
      </c>
      <c r="G380" s="78" t="s">
        <v>108</v>
      </c>
      <c r="H380" s="78"/>
      <c r="I380" s="78"/>
      <c r="J380" s="78"/>
      <c r="K380" s="82"/>
      <c r="L380" s="82">
        <v>10</v>
      </c>
      <c r="M380" s="82"/>
      <c r="N380" s="82"/>
      <c r="O380" s="82">
        <v>20</v>
      </c>
      <c r="P380" s="82"/>
      <c r="Q380" s="82">
        <v>60</v>
      </c>
      <c r="R380" s="82">
        <f t="shared" si="122"/>
        <v>90</v>
      </c>
      <c r="S380" s="82">
        <f t="shared" si="123"/>
        <v>60</v>
      </c>
      <c r="T380" s="82">
        <f t="shared" si="124"/>
        <v>30</v>
      </c>
    </row>
    <row r="381" spans="1:20" ht="18" hidden="1" thickTop="1" thickBot="1" x14ac:dyDescent="0.35">
      <c r="A381" s="90"/>
      <c r="B381" s="78"/>
      <c r="C381" s="78"/>
      <c r="D381" s="78"/>
      <c r="E381" s="78"/>
      <c r="F381" s="92" t="s">
        <v>100</v>
      </c>
      <c r="G381" s="78" t="s">
        <v>109</v>
      </c>
      <c r="H381" s="78"/>
      <c r="I381" s="78"/>
      <c r="J381" s="78"/>
      <c r="K381" s="82"/>
      <c r="L381" s="82">
        <v>10</v>
      </c>
      <c r="M381" s="82"/>
      <c r="N381" s="82"/>
      <c r="O381" s="82">
        <v>10</v>
      </c>
      <c r="P381" s="82"/>
      <c r="Q381" s="82">
        <v>30</v>
      </c>
      <c r="R381" s="82">
        <f t="shared" si="122"/>
        <v>50</v>
      </c>
      <c r="S381" s="82">
        <f t="shared" si="123"/>
        <v>30</v>
      </c>
      <c r="T381" s="82">
        <f t="shared" si="124"/>
        <v>20</v>
      </c>
    </row>
    <row r="382" spans="1:20" ht="18" hidden="1" thickTop="1" thickBot="1" x14ac:dyDescent="0.35">
      <c r="A382" s="90"/>
      <c r="B382" s="78"/>
      <c r="C382" s="78"/>
      <c r="D382" s="78"/>
      <c r="E382" s="78"/>
      <c r="F382" s="92" t="s">
        <v>100</v>
      </c>
      <c r="G382" s="78" t="s">
        <v>110</v>
      </c>
      <c r="H382" s="78"/>
      <c r="I382" s="78"/>
      <c r="J382" s="78"/>
      <c r="K382" s="82"/>
      <c r="L382" s="82">
        <v>10</v>
      </c>
      <c r="M382" s="82"/>
      <c r="N382" s="82"/>
      <c r="O382" s="82">
        <v>10</v>
      </c>
      <c r="P382" s="82"/>
      <c r="Q382" s="82">
        <v>30</v>
      </c>
      <c r="R382" s="82">
        <f t="shared" si="122"/>
        <v>50</v>
      </c>
      <c r="S382" s="82">
        <f t="shared" si="123"/>
        <v>30</v>
      </c>
      <c r="T382" s="82">
        <f t="shared" si="124"/>
        <v>20</v>
      </c>
    </row>
    <row r="383" spans="1:20" ht="18" hidden="1" thickTop="1" thickBot="1" x14ac:dyDescent="0.35">
      <c r="A383" s="90"/>
      <c r="B383" s="78"/>
      <c r="C383" s="78"/>
      <c r="D383" s="78"/>
      <c r="E383" s="78"/>
      <c r="F383" s="92" t="s">
        <v>100</v>
      </c>
      <c r="G383" s="79" t="s">
        <v>111</v>
      </c>
      <c r="H383" s="78"/>
      <c r="I383" s="78"/>
      <c r="J383" s="78"/>
      <c r="K383" s="82"/>
      <c r="L383" s="82">
        <v>10</v>
      </c>
      <c r="M383" s="82"/>
      <c r="N383" s="82"/>
      <c r="O383" s="82">
        <v>60</v>
      </c>
      <c r="P383" s="82"/>
      <c r="Q383" s="82">
        <v>30</v>
      </c>
      <c r="R383" s="82">
        <f t="shared" si="122"/>
        <v>100</v>
      </c>
      <c r="S383" s="82">
        <f t="shared" si="123"/>
        <v>30</v>
      </c>
      <c r="T383" s="82">
        <f t="shared" si="124"/>
        <v>70</v>
      </c>
    </row>
    <row r="384" spans="1:20" ht="18" hidden="1" thickTop="1" thickBot="1" x14ac:dyDescent="0.35">
      <c r="A384" s="90"/>
      <c r="B384" s="78"/>
      <c r="C384" s="78"/>
      <c r="D384" s="78"/>
      <c r="E384" s="78"/>
      <c r="F384" s="92" t="s">
        <v>100</v>
      </c>
      <c r="G384" s="79" t="s">
        <v>112</v>
      </c>
      <c r="H384" s="78"/>
      <c r="I384" s="78"/>
      <c r="J384" s="78"/>
      <c r="K384" s="82"/>
      <c r="L384" s="82">
        <v>10</v>
      </c>
      <c r="M384" s="82"/>
      <c r="N384" s="82"/>
      <c r="O384" s="82"/>
      <c r="P384" s="82">
        <v>30</v>
      </c>
      <c r="Q384" s="82">
        <v>60</v>
      </c>
      <c r="R384" s="82">
        <f t="shared" si="122"/>
        <v>100</v>
      </c>
      <c r="S384" s="82">
        <f t="shared" si="123"/>
        <v>60</v>
      </c>
      <c r="T384" s="82">
        <f t="shared" si="124"/>
        <v>40</v>
      </c>
    </row>
    <row r="385" spans="1:20" ht="17.25" thickBot="1" x14ac:dyDescent="0.35">
      <c r="A385" s="90"/>
      <c r="B385" s="78"/>
      <c r="C385" s="78"/>
      <c r="D385" s="77" t="s">
        <v>45</v>
      </c>
      <c r="E385" s="79" t="s">
        <v>141</v>
      </c>
      <c r="F385" s="78"/>
      <c r="G385" s="78"/>
      <c r="H385" s="78"/>
      <c r="I385" s="78"/>
      <c r="J385" s="78"/>
      <c r="K385" s="80">
        <f t="shared" ref="K385:T385" si="125">SUM(K386:K396)</f>
        <v>12</v>
      </c>
      <c r="L385" s="80">
        <f t="shared" si="125"/>
        <v>65</v>
      </c>
      <c r="M385" s="80">
        <f t="shared" si="125"/>
        <v>0</v>
      </c>
      <c r="N385" s="80">
        <f t="shared" si="125"/>
        <v>0</v>
      </c>
      <c r="O385" s="80">
        <f t="shared" si="125"/>
        <v>160</v>
      </c>
      <c r="P385" s="80">
        <f t="shared" si="125"/>
        <v>30</v>
      </c>
      <c r="Q385" s="80">
        <f t="shared" si="125"/>
        <v>280</v>
      </c>
      <c r="R385" s="80">
        <f t="shared" si="125"/>
        <v>547</v>
      </c>
      <c r="S385" s="80">
        <f t="shared" si="125"/>
        <v>280</v>
      </c>
      <c r="T385" s="80">
        <f t="shared" si="125"/>
        <v>267</v>
      </c>
    </row>
    <row r="386" spans="1:20" ht="18" hidden="1" thickTop="1" thickBot="1" x14ac:dyDescent="0.35">
      <c r="A386" s="90"/>
      <c r="B386" s="78"/>
      <c r="C386" s="78"/>
      <c r="D386" s="78"/>
      <c r="E386" s="81" t="s">
        <v>48</v>
      </c>
      <c r="F386" s="79" t="s">
        <v>105</v>
      </c>
      <c r="G386" s="79"/>
      <c r="H386" s="78"/>
      <c r="I386" s="78"/>
      <c r="J386" s="78"/>
      <c r="K386" s="82">
        <v>3</v>
      </c>
      <c r="L386" s="82"/>
      <c r="M386" s="82"/>
      <c r="N386" s="82"/>
      <c r="O386" s="82"/>
      <c r="P386" s="82"/>
      <c r="Q386" s="82">
        <v>10</v>
      </c>
      <c r="R386" s="82">
        <f t="shared" ref="R386:R396" si="126">SUM(K386:Q386)</f>
        <v>13</v>
      </c>
      <c r="S386" s="82">
        <f t="shared" ref="S386:S396" si="127">Q386</f>
        <v>10</v>
      </c>
      <c r="T386" s="82">
        <f t="shared" ref="T386:T396" si="128">R386-S386</f>
        <v>3</v>
      </c>
    </row>
    <row r="387" spans="1:20" ht="18" hidden="1" thickTop="1" thickBot="1" x14ac:dyDescent="0.35">
      <c r="A387" s="90"/>
      <c r="B387" s="78"/>
      <c r="C387" s="78"/>
      <c r="D387" s="78"/>
      <c r="E387" s="83" t="s">
        <v>57</v>
      </c>
      <c r="F387" s="79" t="s">
        <v>105</v>
      </c>
      <c r="G387" s="79"/>
      <c r="H387" s="78"/>
      <c r="I387" s="78"/>
      <c r="J387" s="78"/>
      <c r="K387" s="82">
        <v>3</v>
      </c>
      <c r="L387" s="82"/>
      <c r="M387" s="82"/>
      <c r="N387" s="82"/>
      <c r="O387" s="82"/>
      <c r="P387" s="82"/>
      <c r="Q387" s="82">
        <v>10</v>
      </c>
      <c r="R387" s="82">
        <f t="shared" si="126"/>
        <v>13</v>
      </c>
      <c r="S387" s="82">
        <f t="shared" si="127"/>
        <v>10</v>
      </c>
      <c r="T387" s="82">
        <f t="shared" si="128"/>
        <v>3</v>
      </c>
    </row>
    <row r="388" spans="1:20" ht="18" hidden="1" thickTop="1" thickBot="1" x14ac:dyDescent="0.35">
      <c r="A388" s="90"/>
      <c r="B388" s="78"/>
      <c r="C388" s="78"/>
      <c r="D388" s="78"/>
      <c r="E388" s="95" t="s">
        <v>67</v>
      </c>
      <c r="F388" s="79" t="s">
        <v>105</v>
      </c>
      <c r="G388" s="79"/>
      <c r="H388" s="78"/>
      <c r="I388" s="78"/>
      <c r="J388" s="78"/>
      <c r="K388" s="82">
        <v>3</v>
      </c>
      <c r="L388" s="82"/>
      <c r="M388" s="82"/>
      <c r="N388" s="82"/>
      <c r="O388" s="82"/>
      <c r="P388" s="82"/>
      <c r="Q388" s="82">
        <v>10</v>
      </c>
      <c r="R388" s="82">
        <f t="shared" si="126"/>
        <v>13</v>
      </c>
      <c r="S388" s="82">
        <f t="shared" si="127"/>
        <v>10</v>
      </c>
      <c r="T388" s="82">
        <f t="shared" si="128"/>
        <v>3</v>
      </c>
    </row>
    <row r="389" spans="1:20" ht="18" hidden="1" thickTop="1" thickBot="1" x14ac:dyDescent="0.35">
      <c r="A389" s="90"/>
      <c r="B389" s="78"/>
      <c r="C389" s="78"/>
      <c r="D389" s="78"/>
      <c r="E389" s="86" t="s">
        <v>69</v>
      </c>
      <c r="F389" s="79" t="s">
        <v>105</v>
      </c>
      <c r="G389" s="79"/>
      <c r="H389" s="78"/>
      <c r="I389" s="78"/>
      <c r="J389" s="78"/>
      <c r="K389" s="82">
        <v>3</v>
      </c>
      <c r="L389" s="82"/>
      <c r="M389" s="82"/>
      <c r="N389" s="82"/>
      <c r="O389" s="82"/>
      <c r="P389" s="82"/>
      <c r="Q389" s="82">
        <v>10</v>
      </c>
      <c r="R389" s="82">
        <f t="shared" si="126"/>
        <v>13</v>
      </c>
      <c r="S389" s="82">
        <f t="shared" si="127"/>
        <v>10</v>
      </c>
      <c r="T389" s="82">
        <f t="shared" si="128"/>
        <v>3</v>
      </c>
    </row>
    <row r="390" spans="1:20" ht="18" hidden="1" thickTop="1" thickBot="1" x14ac:dyDescent="0.35">
      <c r="A390" s="90"/>
      <c r="B390" s="78"/>
      <c r="C390" s="78"/>
      <c r="D390" s="78"/>
      <c r="E390" s="83" t="s">
        <v>57</v>
      </c>
      <c r="F390" s="79" t="s">
        <v>106</v>
      </c>
      <c r="G390" s="79"/>
      <c r="H390" s="78"/>
      <c r="I390" s="78"/>
      <c r="J390" s="78"/>
      <c r="K390" s="82"/>
      <c r="L390" s="82"/>
      <c r="M390" s="82"/>
      <c r="N390" s="82"/>
      <c r="O390" s="82"/>
      <c r="P390" s="82"/>
      <c r="Q390" s="82"/>
      <c r="R390" s="82">
        <f t="shared" si="126"/>
        <v>0</v>
      </c>
      <c r="S390" s="82">
        <f t="shared" si="127"/>
        <v>0</v>
      </c>
      <c r="T390" s="82">
        <f t="shared" si="128"/>
        <v>0</v>
      </c>
    </row>
    <row r="391" spans="1:20" ht="18" hidden="1" thickTop="1" thickBot="1" x14ac:dyDescent="0.35">
      <c r="A391" s="90"/>
      <c r="B391" s="78"/>
      <c r="C391" s="78"/>
      <c r="D391" s="78"/>
      <c r="E391" s="91"/>
      <c r="F391" s="92" t="s">
        <v>100</v>
      </c>
      <c r="G391" s="78" t="s">
        <v>107</v>
      </c>
      <c r="H391" s="78"/>
      <c r="I391" s="78"/>
      <c r="J391" s="78"/>
      <c r="K391" s="82"/>
      <c r="L391" s="82">
        <v>15</v>
      </c>
      <c r="M391" s="82"/>
      <c r="N391" s="82"/>
      <c r="O391" s="82"/>
      <c r="P391" s="82"/>
      <c r="Q391" s="82"/>
      <c r="R391" s="82">
        <f t="shared" si="126"/>
        <v>15</v>
      </c>
      <c r="S391" s="82">
        <f t="shared" si="127"/>
        <v>0</v>
      </c>
      <c r="T391" s="82">
        <f t="shared" si="128"/>
        <v>15</v>
      </c>
    </row>
    <row r="392" spans="1:20" ht="18" hidden="1" thickTop="1" thickBot="1" x14ac:dyDescent="0.35">
      <c r="A392" s="90"/>
      <c r="B392" s="78"/>
      <c r="C392" s="78"/>
      <c r="D392" s="78"/>
      <c r="E392" s="91"/>
      <c r="F392" s="92" t="s">
        <v>100</v>
      </c>
      <c r="G392" s="78" t="s">
        <v>108</v>
      </c>
      <c r="H392" s="78"/>
      <c r="I392" s="78"/>
      <c r="J392" s="78"/>
      <c r="K392" s="82"/>
      <c r="L392" s="82">
        <v>10</v>
      </c>
      <c r="M392" s="82"/>
      <c r="N392" s="82"/>
      <c r="O392" s="82">
        <v>20</v>
      </c>
      <c r="P392" s="82"/>
      <c r="Q392" s="82">
        <v>60</v>
      </c>
      <c r="R392" s="82">
        <f t="shared" si="126"/>
        <v>90</v>
      </c>
      <c r="S392" s="82">
        <f t="shared" si="127"/>
        <v>60</v>
      </c>
      <c r="T392" s="82">
        <f t="shared" si="128"/>
        <v>30</v>
      </c>
    </row>
    <row r="393" spans="1:20" ht="18" hidden="1" thickTop="1" thickBot="1" x14ac:dyDescent="0.35">
      <c r="A393" s="90"/>
      <c r="B393" s="78"/>
      <c r="C393" s="78"/>
      <c r="D393" s="78"/>
      <c r="E393" s="78"/>
      <c r="F393" s="92" t="s">
        <v>100</v>
      </c>
      <c r="G393" s="78" t="s">
        <v>109</v>
      </c>
      <c r="H393" s="78"/>
      <c r="I393" s="78"/>
      <c r="J393" s="78"/>
      <c r="K393" s="82"/>
      <c r="L393" s="82">
        <v>10</v>
      </c>
      <c r="M393" s="82"/>
      <c r="N393" s="82"/>
      <c r="O393" s="82">
        <v>10</v>
      </c>
      <c r="P393" s="82"/>
      <c r="Q393" s="82">
        <v>30</v>
      </c>
      <c r="R393" s="82">
        <f t="shared" si="126"/>
        <v>50</v>
      </c>
      <c r="S393" s="82">
        <f t="shared" si="127"/>
        <v>30</v>
      </c>
      <c r="T393" s="82">
        <f t="shared" si="128"/>
        <v>20</v>
      </c>
    </row>
    <row r="394" spans="1:20" ht="18" hidden="1" thickTop="1" thickBot="1" x14ac:dyDescent="0.35">
      <c r="A394" s="90"/>
      <c r="B394" s="78"/>
      <c r="C394" s="78"/>
      <c r="D394" s="78"/>
      <c r="E394" s="78"/>
      <c r="F394" s="92" t="s">
        <v>100</v>
      </c>
      <c r="G394" s="78" t="s">
        <v>110</v>
      </c>
      <c r="H394" s="78"/>
      <c r="I394" s="78"/>
      <c r="J394" s="78"/>
      <c r="K394" s="82"/>
      <c r="L394" s="82">
        <v>10</v>
      </c>
      <c r="M394" s="82"/>
      <c r="N394" s="82"/>
      <c r="O394" s="82">
        <v>10</v>
      </c>
      <c r="P394" s="82"/>
      <c r="Q394" s="82">
        <v>30</v>
      </c>
      <c r="R394" s="82">
        <f t="shared" si="126"/>
        <v>50</v>
      </c>
      <c r="S394" s="82">
        <f t="shared" si="127"/>
        <v>30</v>
      </c>
      <c r="T394" s="82">
        <f t="shared" si="128"/>
        <v>20</v>
      </c>
    </row>
    <row r="395" spans="1:20" ht="18" hidden="1" thickTop="1" thickBot="1" x14ac:dyDescent="0.35">
      <c r="A395" s="90"/>
      <c r="B395" s="78"/>
      <c r="C395" s="78"/>
      <c r="D395" s="78"/>
      <c r="E395" s="78"/>
      <c r="F395" s="92" t="s">
        <v>100</v>
      </c>
      <c r="G395" s="79" t="s">
        <v>111</v>
      </c>
      <c r="H395" s="78"/>
      <c r="I395" s="78"/>
      <c r="J395" s="78"/>
      <c r="K395" s="82"/>
      <c r="L395" s="82">
        <v>10</v>
      </c>
      <c r="M395" s="82"/>
      <c r="N395" s="82"/>
      <c r="O395" s="82">
        <v>120</v>
      </c>
      <c r="P395" s="82"/>
      <c r="Q395" s="82">
        <v>60</v>
      </c>
      <c r="R395" s="82">
        <f t="shared" si="126"/>
        <v>190</v>
      </c>
      <c r="S395" s="82">
        <f t="shared" si="127"/>
        <v>60</v>
      </c>
      <c r="T395" s="82">
        <f t="shared" si="128"/>
        <v>130</v>
      </c>
    </row>
    <row r="396" spans="1:20" ht="18" hidden="1" thickTop="1" thickBot="1" x14ac:dyDescent="0.35">
      <c r="A396" s="90"/>
      <c r="B396" s="78"/>
      <c r="C396" s="78"/>
      <c r="D396" s="78"/>
      <c r="E396" s="78"/>
      <c r="F396" s="92" t="s">
        <v>100</v>
      </c>
      <c r="G396" s="79" t="s">
        <v>112</v>
      </c>
      <c r="H396" s="78"/>
      <c r="I396" s="78"/>
      <c r="J396" s="78"/>
      <c r="K396" s="82"/>
      <c r="L396" s="82">
        <v>10</v>
      </c>
      <c r="M396" s="82"/>
      <c r="N396" s="82"/>
      <c r="O396" s="82"/>
      <c r="P396" s="82">
        <v>30</v>
      </c>
      <c r="Q396" s="82">
        <v>60</v>
      </c>
      <c r="R396" s="82">
        <f t="shared" si="126"/>
        <v>100</v>
      </c>
      <c r="S396" s="82">
        <f t="shared" si="127"/>
        <v>60</v>
      </c>
      <c r="T396" s="82">
        <f t="shared" si="128"/>
        <v>40</v>
      </c>
    </row>
    <row r="397" spans="1:20" ht="17.25" thickBot="1" x14ac:dyDescent="0.35">
      <c r="A397" s="90"/>
      <c r="B397" s="78"/>
      <c r="C397" s="78"/>
      <c r="D397" s="77" t="s">
        <v>45</v>
      </c>
      <c r="E397" s="79" t="s">
        <v>142</v>
      </c>
      <c r="F397" s="78"/>
      <c r="G397" s="78"/>
      <c r="H397" s="78"/>
      <c r="I397" s="78"/>
      <c r="J397" s="78"/>
      <c r="K397" s="80">
        <f t="shared" ref="K397:T397" si="129">SUM(K398:K402)</f>
        <v>0</v>
      </c>
      <c r="L397" s="80">
        <f t="shared" si="129"/>
        <v>0</v>
      </c>
      <c r="M397" s="80">
        <f t="shared" si="129"/>
        <v>0</v>
      </c>
      <c r="N397" s="80">
        <f t="shared" si="129"/>
        <v>0</v>
      </c>
      <c r="O397" s="80">
        <f t="shared" si="129"/>
        <v>0</v>
      </c>
      <c r="P397" s="80">
        <f t="shared" si="129"/>
        <v>0</v>
      </c>
      <c r="Q397" s="80">
        <f t="shared" si="129"/>
        <v>240</v>
      </c>
      <c r="R397" s="80">
        <f t="shared" si="129"/>
        <v>240</v>
      </c>
      <c r="S397" s="80">
        <f t="shared" si="129"/>
        <v>240</v>
      </c>
      <c r="T397" s="80">
        <f t="shared" si="129"/>
        <v>0</v>
      </c>
    </row>
    <row r="398" spans="1:20" ht="18" hidden="1" thickTop="1" thickBot="1" x14ac:dyDescent="0.35">
      <c r="A398" s="90"/>
      <c r="B398" s="78"/>
      <c r="C398" s="78"/>
      <c r="D398" s="78"/>
      <c r="E398" s="83" t="s">
        <v>57</v>
      </c>
      <c r="F398" s="79" t="s">
        <v>106</v>
      </c>
      <c r="G398" s="79"/>
      <c r="H398" s="78"/>
      <c r="I398" s="78"/>
      <c r="J398" s="78"/>
      <c r="K398" s="82"/>
      <c r="L398" s="82"/>
      <c r="M398" s="82"/>
      <c r="N398" s="82"/>
      <c r="O398" s="82"/>
      <c r="P398" s="82"/>
      <c r="Q398" s="82"/>
      <c r="R398" s="82">
        <f>SUM(K398:Q398)</f>
        <v>0</v>
      </c>
      <c r="S398" s="82">
        <f>Q398</f>
        <v>0</v>
      </c>
      <c r="T398" s="82">
        <f>R398-S398</f>
        <v>0</v>
      </c>
    </row>
    <row r="399" spans="1:20" ht="18" hidden="1" thickTop="1" thickBot="1" x14ac:dyDescent="0.35">
      <c r="A399" s="90"/>
      <c r="B399" s="78"/>
      <c r="C399" s="78"/>
      <c r="D399" s="78"/>
      <c r="E399" s="91"/>
      <c r="F399" s="92" t="s">
        <v>100</v>
      </c>
      <c r="G399" s="78" t="s">
        <v>143</v>
      </c>
      <c r="H399" s="78"/>
      <c r="I399" s="78"/>
      <c r="J399" s="78"/>
      <c r="K399" s="82"/>
      <c r="L399" s="82"/>
      <c r="M399" s="82"/>
      <c r="N399" s="82"/>
      <c r="O399" s="82"/>
      <c r="P399" s="82"/>
      <c r="Q399" s="82">
        <v>60</v>
      </c>
      <c r="R399" s="82">
        <f>SUM(K399:Q399)</f>
        <v>60</v>
      </c>
      <c r="S399" s="82">
        <f>Q399</f>
        <v>60</v>
      </c>
      <c r="T399" s="82">
        <f>R399-S399</f>
        <v>0</v>
      </c>
    </row>
    <row r="400" spans="1:20" ht="18" hidden="1" thickTop="1" thickBot="1" x14ac:dyDescent="0.35">
      <c r="A400" s="90"/>
      <c r="B400" s="78"/>
      <c r="C400" s="78"/>
      <c r="D400" s="78"/>
      <c r="E400" s="91"/>
      <c r="F400" s="92" t="s">
        <v>100</v>
      </c>
      <c r="G400" s="78" t="s">
        <v>101</v>
      </c>
      <c r="H400" s="78"/>
      <c r="I400" s="78"/>
      <c r="J400" s="78"/>
      <c r="K400" s="82"/>
      <c r="L400" s="82"/>
      <c r="M400" s="82"/>
      <c r="N400" s="82"/>
      <c r="O400" s="82"/>
      <c r="P400" s="82"/>
      <c r="Q400" s="82">
        <v>60</v>
      </c>
      <c r="R400" s="82">
        <f>SUM(K400:Q400)</f>
        <v>60</v>
      </c>
      <c r="S400" s="82">
        <f>Q400</f>
        <v>60</v>
      </c>
      <c r="T400" s="82">
        <f>R400-S400</f>
        <v>0</v>
      </c>
    </row>
    <row r="401" spans="1:20" ht="18" hidden="1" thickTop="1" thickBot="1" x14ac:dyDescent="0.35">
      <c r="A401" s="90"/>
      <c r="B401" s="78"/>
      <c r="C401" s="78"/>
      <c r="D401" s="78"/>
      <c r="E401" s="78"/>
      <c r="F401" s="92" t="s">
        <v>100</v>
      </c>
      <c r="G401" s="78" t="s">
        <v>144</v>
      </c>
      <c r="H401" s="78"/>
      <c r="I401" s="78"/>
      <c r="J401" s="78"/>
      <c r="K401" s="82"/>
      <c r="L401" s="82"/>
      <c r="M401" s="82"/>
      <c r="N401" s="82"/>
      <c r="O401" s="82"/>
      <c r="P401" s="82"/>
      <c r="Q401" s="82">
        <v>60</v>
      </c>
      <c r="R401" s="82">
        <f>SUM(K401:Q401)</f>
        <v>60</v>
      </c>
      <c r="S401" s="82">
        <f>Q401</f>
        <v>60</v>
      </c>
      <c r="T401" s="82">
        <f>R401-S401</f>
        <v>0</v>
      </c>
    </row>
    <row r="402" spans="1:20" ht="18" hidden="1" thickTop="1" thickBot="1" x14ac:dyDescent="0.35">
      <c r="A402" s="90"/>
      <c r="B402" s="78"/>
      <c r="C402" s="78"/>
      <c r="D402" s="78"/>
      <c r="E402" s="78"/>
      <c r="F402" s="92" t="s">
        <v>100</v>
      </c>
      <c r="G402" s="78" t="s">
        <v>145</v>
      </c>
      <c r="H402" s="78"/>
      <c r="I402" s="78"/>
      <c r="J402" s="78"/>
      <c r="K402" s="82"/>
      <c r="L402" s="82"/>
      <c r="M402" s="82"/>
      <c r="N402" s="82"/>
      <c r="O402" s="82"/>
      <c r="P402" s="82"/>
      <c r="Q402" s="82">
        <v>60</v>
      </c>
      <c r="R402" s="82">
        <f>SUM(K402:Q402)</f>
        <v>60</v>
      </c>
      <c r="S402" s="82">
        <f>Q402</f>
        <v>60</v>
      </c>
      <c r="T402" s="82">
        <f>R402-S402</f>
        <v>0</v>
      </c>
    </row>
    <row r="403" spans="1:20" x14ac:dyDescent="0.3">
      <c r="A403" s="90"/>
      <c r="B403" s="78"/>
      <c r="C403" s="78"/>
      <c r="D403" s="78"/>
      <c r="E403" s="78" t="s">
        <v>146</v>
      </c>
      <c r="F403" s="107"/>
      <c r="G403" s="78"/>
      <c r="H403" s="78"/>
      <c r="I403" s="78"/>
      <c r="J403" s="108"/>
      <c r="K403" s="82">
        <f>SUM(K397+K385+K373+K361+K349+K337+K325+K313+K301+K289+K277+K265+K253+K241+K228+K216+K204+K192+K179+K167+K155+K143+K131+K119+K107+K94+K82+K70+K49+K46+K39+K31+K18+K10)</f>
        <v>375</v>
      </c>
      <c r="L403" s="82">
        <f t="shared" ref="L403:T403" si="130">SUM(L397+L385+L373+L361+L349+L337+L325+L313+L301+L289+L277+L265+L253+L241+L228+L216+L204+L192+L179+L167+L155+L143+L131+L119+L107+L94+L82+L70+L49+L46+L39+L31+L18+L10)</f>
        <v>2325</v>
      </c>
      <c r="M403" s="82">
        <f t="shared" si="130"/>
        <v>75</v>
      </c>
      <c r="N403" s="82">
        <f t="shared" si="130"/>
        <v>60</v>
      </c>
      <c r="O403" s="82">
        <f t="shared" si="130"/>
        <v>3630</v>
      </c>
      <c r="P403" s="82">
        <f t="shared" si="130"/>
        <v>1310</v>
      </c>
      <c r="Q403" s="82">
        <f t="shared" si="130"/>
        <v>8460</v>
      </c>
      <c r="R403" s="82">
        <f>SUM(R397+R385+R373+R361+R349+R337+R325+R313+R301+R289+R277+R265+R253+R241+R228+R216+R204+R192+R179+R167+R155+R143+R131+R119+R107+R94+R82+R70+R49+R46+R39+R31+R18+R10)</f>
        <v>16235</v>
      </c>
      <c r="S403" s="82">
        <f t="shared" si="130"/>
        <v>8615</v>
      </c>
      <c r="T403" s="82">
        <f t="shared" si="130"/>
        <v>7620</v>
      </c>
    </row>
    <row r="404" spans="1:20" x14ac:dyDescent="0.3">
      <c r="A404" s="108"/>
      <c r="B404" s="90"/>
      <c r="C404" s="78"/>
      <c r="D404" s="78"/>
      <c r="E404" s="78" t="s">
        <v>147</v>
      </c>
      <c r="F404" s="78"/>
      <c r="G404" s="78"/>
      <c r="H404" s="78"/>
      <c r="I404" s="78"/>
      <c r="J404" s="108"/>
      <c r="K404" s="82">
        <f t="shared" ref="K404:T404" si="131">K403/60</f>
        <v>6.25</v>
      </c>
      <c r="L404" s="82">
        <f t="shared" si="131"/>
        <v>38.75</v>
      </c>
      <c r="M404" s="82">
        <f t="shared" si="131"/>
        <v>1.25</v>
      </c>
      <c r="N404" s="82">
        <f t="shared" si="131"/>
        <v>1</v>
      </c>
      <c r="O404" s="82">
        <f t="shared" si="131"/>
        <v>60.5</v>
      </c>
      <c r="P404" s="82">
        <f t="shared" si="131"/>
        <v>21.833333333333332</v>
      </c>
      <c r="Q404" s="82">
        <f t="shared" si="131"/>
        <v>141</v>
      </c>
      <c r="R404" s="82">
        <f t="shared" si="131"/>
        <v>270.58333333333331</v>
      </c>
      <c r="S404" s="82">
        <f t="shared" si="131"/>
        <v>143.58333333333334</v>
      </c>
      <c r="T404" s="82">
        <f t="shared" si="131"/>
        <v>127</v>
      </c>
    </row>
    <row r="405" spans="1:20" x14ac:dyDescent="0.3">
      <c r="A405" s="108"/>
      <c r="B405" s="108"/>
      <c r="C405" s="108"/>
      <c r="D405" s="108"/>
      <c r="E405" s="78" t="s">
        <v>148</v>
      </c>
      <c r="F405" s="108"/>
      <c r="G405" s="108"/>
      <c r="H405" s="108"/>
      <c r="I405" s="108"/>
      <c r="J405" s="108"/>
      <c r="K405" s="109">
        <v>7500</v>
      </c>
      <c r="L405" s="108"/>
      <c r="M405" s="108"/>
      <c r="N405" s="108"/>
      <c r="O405" s="108"/>
      <c r="P405" s="108"/>
      <c r="Q405" s="108"/>
      <c r="R405" s="108"/>
      <c r="S405" s="108"/>
      <c r="T405" s="108"/>
    </row>
    <row r="406" spans="1:20" x14ac:dyDescent="0.3">
      <c r="A406" s="108"/>
      <c r="B406" s="108"/>
      <c r="C406" s="108"/>
      <c r="D406" s="108"/>
      <c r="E406" s="78" t="s">
        <v>149</v>
      </c>
      <c r="F406" s="108"/>
      <c r="G406" s="108"/>
      <c r="H406" s="108"/>
      <c r="I406" s="108"/>
      <c r="J406" s="108"/>
      <c r="K406" s="109">
        <v>3000</v>
      </c>
      <c r="L406" s="108"/>
      <c r="M406" s="108"/>
      <c r="N406" s="108"/>
      <c r="O406" s="108"/>
      <c r="P406" s="108"/>
      <c r="Q406" s="108"/>
      <c r="R406" s="108"/>
      <c r="S406" s="108"/>
      <c r="T406" s="108"/>
    </row>
    <row r="407" spans="1:20" x14ac:dyDescent="0.3">
      <c r="A407" s="108"/>
      <c r="B407" s="90"/>
      <c r="C407" s="78"/>
      <c r="D407" s="78"/>
      <c r="E407" s="78" t="s">
        <v>150</v>
      </c>
      <c r="F407" s="78"/>
      <c r="G407" s="78"/>
      <c r="H407" s="78"/>
      <c r="I407" s="78"/>
      <c r="J407" s="108"/>
      <c r="K407" s="78"/>
      <c r="L407" s="110"/>
      <c r="M407" s="110"/>
      <c r="N407" s="110"/>
      <c r="O407" s="110"/>
      <c r="P407" s="110"/>
      <c r="Q407" s="110"/>
      <c r="R407" s="82">
        <f>R404*K405</f>
        <v>2029374.9999999998</v>
      </c>
      <c r="S407" s="110"/>
      <c r="T407" s="82">
        <f>T404*K406</f>
        <v>381000</v>
      </c>
    </row>
    <row r="408" spans="1:20" x14ac:dyDescent="0.3">
      <c r="A408" s="108"/>
      <c r="B408" s="90"/>
      <c r="C408" s="78"/>
      <c r="D408" s="78"/>
      <c r="E408" s="78" t="s">
        <v>151</v>
      </c>
      <c r="F408" s="78"/>
      <c r="G408" s="78"/>
      <c r="H408" s="78"/>
      <c r="I408" s="78"/>
      <c r="J408" s="108"/>
      <c r="K408" s="111">
        <v>0.1</v>
      </c>
      <c r="L408" s="110"/>
      <c r="M408" s="110"/>
      <c r="N408" s="110"/>
      <c r="O408" s="110"/>
      <c r="P408" s="110"/>
      <c r="Q408" s="110"/>
      <c r="R408" s="82">
        <f>(R407+T407)*K408</f>
        <v>241037.5</v>
      </c>
      <c r="S408" s="110"/>
      <c r="T408" s="110"/>
    </row>
    <row r="409" spans="1:20" x14ac:dyDescent="0.3">
      <c r="A409" s="108"/>
      <c r="B409" s="90"/>
      <c r="C409" s="78"/>
      <c r="D409" s="78"/>
      <c r="E409" s="78" t="s">
        <v>152</v>
      </c>
      <c r="F409" s="78"/>
      <c r="G409" s="78"/>
      <c r="H409" s="78"/>
      <c r="I409" s="78"/>
      <c r="J409" s="108"/>
      <c r="K409" s="78"/>
      <c r="L409" s="110"/>
      <c r="M409" s="110"/>
      <c r="N409" s="110"/>
      <c r="O409" s="110"/>
      <c r="P409" s="110"/>
      <c r="Q409" s="110"/>
      <c r="R409" s="82">
        <f>SUM(T407:T408)+SUM(R407:R408)</f>
        <v>2651412.5</v>
      </c>
      <c r="S409" s="110"/>
      <c r="T409" s="110"/>
    </row>
    <row r="410" spans="1:20" x14ac:dyDescent="0.3">
      <c r="A410" s="108"/>
      <c r="B410" s="108"/>
      <c r="C410" s="108"/>
      <c r="D410" s="108"/>
      <c r="E410" s="78" t="s">
        <v>159</v>
      </c>
      <c r="F410" s="108"/>
      <c r="G410" s="108"/>
      <c r="H410" s="108"/>
      <c r="I410" s="108"/>
      <c r="J410" s="108"/>
      <c r="K410" s="109">
        <v>100</v>
      </c>
      <c r="L410" s="108"/>
      <c r="M410" s="108"/>
      <c r="N410" s="108"/>
      <c r="O410" s="108"/>
      <c r="P410" s="108"/>
      <c r="Q410" s="108"/>
      <c r="R410" s="108"/>
      <c r="S410" s="108"/>
      <c r="T410" s="108"/>
    </row>
    <row r="411" spans="1:20" x14ac:dyDescent="0.3">
      <c r="A411" s="65"/>
      <c r="B411" s="65"/>
      <c r="C411" s="65"/>
      <c r="D411" s="65"/>
      <c r="E411" s="65"/>
      <c r="F411" s="65"/>
      <c r="G411" s="65"/>
      <c r="H411" s="65"/>
      <c r="I411" s="65"/>
      <c r="J411" s="65"/>
      <c r="K411" s="65"/>
      <c r="L411" s="65"/>
      <c r="M411" s="65"/>
      <c r="N411" s="65"/>
      <c r="O411" s="65"/>
      <c r="P411" s="65"/>
      <c r="Q411" s="65"/>
      <c r="R411" s="65"/>
      <c r="S411" s="65"/>
      <c r="T411" s="65"/>
    </row>
    <row r="412" spans="1:20" x14ac:dyDescent="0.3">
      <c r="A412" s="65"/>
      <c r="B412" s="65"/>
      <c r="C412" s="65"/>
      <c r="D412" s="65"/>
      <c r="E412" s="65"/>
      <c r="F412" s="65"/>
      <c r="G412" s="65"/>
      <c r="H412" s="65"/>
      <c r="I412" s="65"/>
      <c r="J412" s="65"/>
      <c r="K412" s="65"/>
      <c r="L412" s="65"/>
      <c r="M412" s="65"/>
      <c r="N412" s="65"/>
      <c r="O412" s="65"/>
      <c r="P412" s="65"/>
      <c r="Q412" s="65"/>
      <c r="R412" s="65"/>
      <c r="S412" s="65"/>
      <c r="T412" s="65"/>
    </row>
    <row r="413" spans="1:20" x14ac:dyDescent="0.3">
      <c r="A413" s="65"/>
      <c r="B413" s="65"/>
      <c r="C413" s="65"/>
      <c r="D413" s="65"/>
      <c r="E413" s="65"/>
      <c r="F413" s="65"/>
      <c r="G413" s="65"/>
      <c r="H413" s="65"/>
      <c r="I413" s="65"/>
      <c r="J413" s="65"/>
      <c r="K413" s="65"/>
      <c r="L413" s="65"/>
      <c r="M413" s="65"/>
      <c r="N413" s="65"/>
      <c r="O413" s="65"/>
      <c r="P413" s="65"/>
      <c r="Q413" s="65"/>
      <c r="R413" s="65"/>
      <c r="S413" s="65"/>
      <c r="T413" s="65"/>
    </row>
    <row r="415" spans="1:20" x14ac:dyDescent="0.3">
      <c r="A415" s="112" t="s">
        <v>33</v>
      </c>
      <c r="I415" s="126" t="s">
        <v>153</v>
      </c>
    </row>
    <row r="416" spans="1:20" x14ac:dyDescent="0.3">
      <c r="B416" s="113" t="s">
        <v>154</v>
      </c>
    </row>
    <row r="417" spans="2:2" x14ac:dyDescent="0.3">
      <c r="B417" s="113" t="s">
        <v>155</v>
      </c>
    </row>
    <row r="418" spans="2:2" x14ac:dyDescent="0.3">
      <c r="B418" s="113" t="s">
        <v>156</v>
      </c>
    </row>
    <row r="419" spans="2:2" x14ac:dyDescent="0.3">
      <c r="B419" s="113" t="s">
        <v>157</v>
      </c>
    </row>
  </sheetData>
  <mergeCells count="1">
    <mergeCell ref="A2:T2"/>
  </mergeCells>
  <hyperlinks>
    <hyperlink ref="A6" location="'KE-02-02'!A415" display="Használati útmutató"/>
    <hyperlink ref="I415" location="'KE-02-02'!A1" display="VISSZA"/>
  </hyperlinks>
  <pageMargins left="0.70866141732283472" right="0.70866141732283472" top="0.70866141732283472" bottom="0.70866141732283472" header="0.51181102362204722" footer="0.51181102362204722"/>
  <pageSetup paperSize="9" scale="87" fitToHeight="15" orientation="landscape" r:id="rId1"/>
  <headerFooter alignWithMargins="0">
    <oddFooter>&amp;L&amp;"Arial Narrow,Normál"&amp;F/&amp;A&amp;C &amp;"Arial Narrow,Normál"&amp;8&amp;P/&amp;N&amp;R&amp;"Arial Narrow,Normál"&amp;8DigitAudit/AuditDok</oddFooter>
  </headerFooter>
  <rowBreaks count="1" manualBreakCount="1">
    <brk id="402" max="2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5"/>
  <sheetViews>
    <sheetView workbookViewId="0"/>
  </sheetViews>
  <sheetFormatPr defaultRowHeight="12" x14ac:dyDescent="0.2"/>
  <cols>
    <col min="1" max="1" width="5" style="5" customWidth="1"/>
    <col min="2" max="2" width="46" style="5" bestFit="1" customWidth="1"/>
    <col min="3" max="3" width="41.5546875" style="5" bestFit="1" customWidth="1"/>
    <col min="4" max="4" width="14.33203125" style="5" bestFit="1" customWidth="1"/>
    <col min="5" max="5" width="13.33203125" style="5" bestFit="1" customWidth="1"/>
    <col min="6" max="6" width="13.6640625" style="5" bestFit="1" customWidth="1"/>
    <col min="7" max="7" width="2" style="5" bestFit="1" customWidth="1"/>
    <col min="8" max="8" width="11.77734375" style="5" bestFit="1" customWidth="1"/>
    <col min="9" max="9" width="8.88671875" style="5"/>
    <col min="10" max="10" width="2" style="5" bestFit="1" customWidth="1"/>
    <col min="11" max="11" width="15.44140625" style="5" bestFit="1" customWidth="1"/>
    <col min="12" max="16384" width="8.88671875" style="5"/>
  </cols>
  <sheetData>
    <row r="1" spans="1:14" ht="32.1" customHeight="1" x14ac:dyDescent="0.3">
      <c r="A1"/>
      <c r="B1" s="4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</row>
    <row r="3" spans="1:14" ht="15" customHeight="1" x14ac:dyDescent="0.2">
      <c r="A3"/>
      <c r="B3"/>
      <c r="C3"/>
      <c r="D3" s="6"/>
      <c r="E3"/>
      <c r="F3"/>
      <c r="G3"/>
      <c r="H3"/>
      <c r="I3"/>
      <c r="J3"/>
      <c r="K3"/>
      <c r="L3"/>
      <c r="M3"/>
      <c r="N3"/>
    </row>
    <row r="4" spans="1:14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</row>
    <row r="5" spans="1:14" ht="15" customHeight="1" x14ac:dyDescent="0.2">
      <c r="A5"/>
      <c r="B5"/>
      <c r="C5"/>
      <c r="D5" s="6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1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</row>
    <row r="9" spans="1:14" ht="1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</row>
    <row r="10" spans="1:14" ht="1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</row>
    <row r="11" spans="1:14" ht="1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</row>
    <row r="12" spans="1:14" ht="1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</row>
    <row r="13" spans="1:14" ht="1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</row>
    <row r="14" spans="1:14" ht="1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</row>
    <row r="15" spans="1:14" ht="1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</row>
    <row r="16" spans="1:14" ht="1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</row>
    <row r="17" spans="1:14" ht="1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</row>
    <row r="18" spans="1:14" ht="1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</row>
    <row r="19" spans="1:14" ht="15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</row>
    <row r="20" spans="1:14" ht="15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</row>
    <row r="21" spans="1:14" ht="15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1:14" ht="15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</row>
    <row r="23" spans="1:14" ht="15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1:14" ht="15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</row>
    <row r="25" spans="1:14" ht="15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</row>
    <row r="26" spans="1:14" ht="15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</row>
    <row r="27" spans="1:14" ht="15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1:14" ht="15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</row>
    <row r="29" spans="1:14" ht="15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</row>
    <row r="30" spans="1:14" ht="15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</row>
    <row r="31" spans="1:14" ht="15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</row>
    <row r="32" spans="1:14" ht="15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spans="1:14" ht="15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</row>
    <row r="34" spans="1:14" ht="15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</row>
    <row r="35" spans="1:14" ht="15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</row>
    <row r="36" spans="1:14" ht="15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</row>
    <row r="37" spans="1:14" ht="15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</row>
    <row r="38" spans="1:14" ht="15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</row>
    <row r="39" spans="1:14" ht="15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</row>
    <row r="40" spans="1:14" ht="15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</row>
    <row r="41" spans="1:14" ht="15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</row>
    <row r="42" spans="1:14" ht="15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</row>
    <row r="43" spans="1:14" ht="15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</row>
    <row r="44" spans="1:14" ht="15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</row>
    <row r="45" spans="1:14" ht="15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</row>
    <row r="46" spans="1:14" ht="15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</row>
    <row r="47" spans="1:14" ht="15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</row>
    <row r="48" spans="1:14" ht="15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</row>
    <row r="49" spans="1:14" ht="15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</row>
    <row r="50" spans="1:14" s="7" customFormat="1" ht="15.7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</row>
    <row r="51" spans="1:14" s="7" customFormat="1" ht="15.7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</row>
    <row r="52" spans="1:14" s="7" customFormat="1" ht="15.7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</row>
    <row r="53" spans="1:14" s="7" customFormat="1" ht="15.7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</row>
    <row r="54" spans="1:14" s="7" customFormat="1" ht="15.7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</row>
    <row r="55" spans="1:14" s="7" customFormat="1" ht="15.7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</row>
    <row r="56" spans="1:14" s="7" customFormat="1" ht="15.7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</row>
    <row r="57" spans="1:14" s="7" customFormat="1" ht="15.7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</row>
    <row r="58" spans="1:14" s="7" customFormat="1" ht="15.7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</row>
    <row r="59" spans="1:14" s="7" customFormat="1" ht="15.7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</row>
    <row r="60" spans="1:14" s="7" customFormat="1" ht="15.7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</row>
    <row r="61" spans="1:14" s="7" customFormat="1" ht="15.7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</row>
    <row r="62" spans="1:14" s="7" customFormat="1" ht="15.7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</row>
    <row r="63" spans="1:14" s="7" customFormat="1" ht="15.7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</row>
    <row r="64" spans="1:14" s="7" customFormat="1" ht="15.7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</row>
    <row r="65" spans="1:14" s="7" customFormat="1" ht="15.7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</row>
    <row r="66" spans="1:14" s="7" customFormat="1" ht="15.7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</row>
    <row r="67" spans="1:14" s="7" customFormat="1" ht="15.7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</row>
    <row r="68" spans="1:14" s="7" customFormat="1" ht="15.7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</row>
    <row r="69" spans="1:14" s="7" customFormat="1" ht="15.7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</row>
    <row r="70" spans="1:14" s="7" customFormat="1" ht="15.7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</row>
    <row r="71" spans="1:14" s="7" customFormat="1" ht="15.7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</row>
    <row r="72" spans="1:14" s="7" customFormat="1" ht="15.7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</row>
    <row r="73" spans="1:14" s="7" customFormat="1" ht="15.7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</row>
    <row r="74" spans="1:14" s="7" customFormat="1" ht="15.7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</row>
    <row r="75" spans="1:14" s="7" customFormat="1" ht="15.7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</row>
    <row r="76" spans="1:14" s="7" customFormat="1" ht="15.7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</row>
    <row r="77" spans="1:14" s="7" customFormat="1" ht="15.7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</row>
    <row r="78" spans="1:14" s="7" customFormat="1" ht="15.7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</row>
    <row r="79" spans="1:14" s="7" customFormat="1" ht="15.7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</row>
    <row r="80" spans="1:14" s="7" customFormat="1" ht="15.7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</row>
    <row r="81" spans="1:14" s="7" customFormat="1" ht="15.7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</row>
    <row r="82" spans="1:14" s="7" customFormat="1" ht="15.7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</row>
    <row r="83" spans="1:14" s="7" customFormat="1" ht="15.7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</row>
    <row r="84" spans="1:14" s="7" customFormat="1" ht="15.7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</row>
    <row r="85" spans="1:14" s="7" customFormat="1" ht="15.7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</row>
    <row r="86" spans="1:14" s="7" customFormat="1" ht="15.7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</row>
    <row r="87" spans="1:14" s="7" customFormat="1" ht="15.7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</row>
    <row r="88" spans="1:14" s="7" customFormat="1" ht="15.7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</row>
    <row r="89" spans="1:14" s="7" customFormat="1" ht="15.7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1:14" s="7" customFormat="1" ht="15.7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4" s="7" customFormat="1" ht="15.7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</row>
    <row r="92" spans="1:14" s="7" customFormat="1" ht="15.7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</row>
    <row r="93" spans="1:14" s="7" customFormat="1" ht="15.7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</row>
    <row r="94" spans="1:14" s="7" customFormat="1" ht="15.75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</row>
    <row r="95" spans="1:14" s="7" customFormat="1" ht="15.7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</row>
    <row r="96" spans="1:14" s="7" customFormat="1" ht="15.75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</row>
    <row r="97" spans="1:14" s="7" customFormat="1" ht="15.75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</row>
    <row r="98" spans="1:14" s="7" customFormat="1" ht="15.75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 s="7" customFormat="1" ht="15.75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 s="7" customFormat="1" ht="15.75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 s="7" customFormat="1" ht="15.75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4" s="7" customFormat="1" ht="15.75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 s="7" customFormat="1" ht="15.75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4" s="7" customFormat="1" ht="15.75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4" s="7" customFormat="1" ht="15.75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4" s="7" customFormat="1" ht="15.75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4" s="7" customFormat="1" ht="15.75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1:14" s="7" customFormat="1" ht="15.75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1:14" s="7" customFormat="1" ht="15.75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1:14" s="7" customFormat="1" ht="15.75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</row>
    <row r="111" spans="1:14" s="7" customFormat="1" ht="15.75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1:14" s="7" customFormat="1" ht="15.75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</row>
    <row r="113" spans="1:14" s="7" customFormat="1" ht="15.75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</row>
    <row r="114" spans="1:14" s="7" customFormat="1" ht="15.75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</row>
    <row r="115" spans="1:14" s="7" customFormat="1" ht="15.75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</row>
    <row r="116" spans="1:14" s="7" customFormat="1" ht="15.75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</row>
    <row r="117" spans="1:14" s="7" customFormat="1" ht="15.75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</row>
    <row r="118" spans="1:14" s="7" customFormat="1" ht="15.75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</row>
    <row r="119" spans="1:14" s="7" customFormat="1" ht="15.75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</row>
    <row r="120" spans="1:14" s="7" customFormat="1" ht="15.75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</row>
    <row r="121" spans="1:14" s="7" customFormat="1" ht="15.75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</row>
    <row r="122" spans="1:14" s="7" customFormat="1" ht="15.75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</row>
    <row r="123" spans="1:14" s="7" customFormat="1" ht="15.75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</row>
    <row r="125" spans="1:14" x14ac:dyDescent="0.2">
      <c r="C125" s="8"/>
    </row>
  </sheetData>
  <printOptions headings="1" gridLines="1"/>
  <pageMargins left="0.75" right="0.75" top="1" bottom="1" header="0.5" footer="0.5"/>
  <pageSetup paperSize="9" scale="6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workbookViewId="0"/>
  </sheetViews>
  <sheetFormatPr defaultRowHeight="15" customHeight="1" x14ac:dyDescent="0.2"/>
  <cols>
    <col min="1" max="1" width="4.77734375" bestFit="1" customWidth="1"/>
    <col min="2" max="2" width="6.5546875" bestFit="1" customWidth="1"/>
    <col min="3" max="3" width="74" bestFit="1" customWidth="1"/>
    <col min="4" max="4" width="6.44140625" bestFit="1" customWidth="1"/>
    <col min="5" max="5" width="12" bestFit="1" customWidth="1"/>
    <col min="6" max="6" width="6.21875" bestFit="1" customWidth="1"/>
    <col min="7" max="7" width="7.88671875" bestFit="1" customWidth="1"/>
    <col min="8" max="8" width="5.109375" bestFit="1" customWidth="1"/>
  </cols>
  <sheetData>
    <row r="1" spans="1:8" ht="15" customHeight="1" x14ac:dyDescent="0.3">
      <c r="A1" s="32"/>
      <c r="B1" s="32"/>
      <c r="C1" s="32"/>
      <c r="D1" s="32"/>
      <c r="E1" s="32"/>
      <c r="F1" s="32"/>
      <c r="G1" s="32"/>
      <c r="H1" s="32"/>
    </row>
  </sheetData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workbookViewId="0"/>
  </sheetViews>
  <sheetFormatPr defaultRowHeight="15" customHeight="1" x14ac:dyDescent="0.2"/>
  <cols>
    <col min="1" max="1" width="4.77734375" bestFit="1" customWidth="1"/>
    <col min="2" max="2" width="8.6640625" bestFit="1" customWidth="1"/>
    <col min="3" max="3" width="52.21875" bestFit="1" customWidth="1"/>
    <col min="4" max="4" width="7" bestFit="1" customWidth="1"/>
    <col min="5" max="5" width="12" bestFit="1" customWidth="1"/>
    <col min="6" max="6" width="6.21875" bestFit="1" customWidth="1"/>
    <col min="7" max="7" width="7.88671875" bestFit="1" customWidth="1"/>
    <col min="8" max="8" width="5.109375" bestFit="1" customWidth="1"/>
  </cols>
  <sheetData>
    <row r="1" spans="1:8" ht="15" customHeight="1" x14ac:dyDescent="0.3">
      <c r="A1" s="32"/>
      <c r="B1" s="32"/>
      <c r="C1" s="32"/>
      <c r="D1" s="32"/>
      <c r="E1" s="32"/>
      <c r="F1" s="32"/>
      <c r="G1" s="32"/>
      <c r="H1" s="32"/>
    </row>
  </sheetData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workbookViewId="0"/>
  </sheetViews>
  <sheetFormatPr defaultRowHeight="15" customHeight="1" x14ac:dyDescent="0.2"/>
  <cols>
    <col min="1" max="1" width="4.77734375" bestFit="1" customWidth="1"/>
    <col min="2" max="2" width="8.6640625" bestFit="1" customWidth="1"/>
    <col min="3" max="3" width="87.77734375" bestFit="1" customWidth="1"/>
    <col min="4" max="4" width="7" bestFit="1" customWidth="1"/>
    <col min="5" max="5" width="12" bestFit="1" customWidth="1"/>
    <col min="6" max="6" width="6.21875" bestFit="1" customWidth="1"/>
    <col min="7" max="7" width="7.88671875" bestFit="1" customWidth="1"/>
    <col min="8" max="8" width="5.109375" bestFit="1" customWidth="1"/>
  </cols>
  <sheetData>
    <row r="1" spans="1:8" ht="15" customHeight="1" x14ac:dyDescent="0.3">
      <c r="A1" s="32"/>
      <c r="B1" s="32"/>
      <c r="C1" s="32"/>
      <c r="D1" s="32"/>
      <c r="E1" s="32"/>
      <c r="F1" s="32"/>
      <c r="G1" s="32"/>
      <c r="H1" s="32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4</vt:i4>
      </vt:variant>
    </vt:vector>
  </HeadingPairs>
  <TitlesOfParts>
    <vt:vector size="11" baseType="lpstr">
      <vt:lpstr>KE-02-01</vt:lpstr>
      <vt:lpstr>KE-02-02</vt:lpstr>
      <vt:lpstr>KE-02-03</vt:lpstr>
      <vt:lpstr>Alapa</vt:lpstr>
      <vt:lpstr>Import_M</vt:lpstr>
      <vt:lpstr>Import_O</vt:lpstr>
      <vt:lpstr>Import_F</vt:lpstr>
      <vt:lpstr>'KE-02-03'!Nyomtatási_cím</vt:lpstr>
      <vt:lpstr>'KE-02-01'!Nyomtatási_terület</vt:lpstr>
      <vt:lpstr>'KE-02-02'!Nyomtatási_terület</vt:lpstr>
      <vt:lpstr>'KE-02-03'!Nyomtatási_terület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v.1.19.25.0.1#2020-03-03</dc:description>
  <cp:lastPrinted>2016-05-09T12:48:37Z</cp:lastPrinted>
  <dcterms:created xsi:type="dcterms:W3CDTF">2016-05-09T08:19:13Z</dcterms:created>
  <dcterms:modified xsi:type="dcterms:W3CDTF">2020-03-02T13:27:58Z</dcterms:modified>
</cp:coreProperties>
</file>