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1\2021....köv\"/>
    </mc:Choice>
  </mc:AlternateContent>
  <bookViews>
    <workbookView xWindow="480" yWindow="30" windowWidth="27795" windowHeight="12330"/>
  </bookViews>
  <sheets>
    <sheet name="KE-02-01" sheetId="8" r:id="rId1"/>
    <sheet name="KE-02-02" sheetId="7" r:id="rId2"/>
    <sheet name="Alapa" sheetId="2" r:id="rId3"/>
    <sheet name="Import_M" sheetId="3" r:id="rId4"/>
    <sheet name="Import_O" sheetId="4" r:id="rId5"/>
    <sheet name="Import_F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>'[3]8. L.A.II.6.'!#REF!</definedName>
    <definedName name="A.II.L3" localSheetId="0">'[4]8. L.A.II.6.'!#REF!</definedName>
    <definedName name="A.II.L3" localSheetId="1">'[4]8. L.A.II.6.'!#REF!</definedName>
    <definedName name="A.II.L3">'[4]8.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>'[1]11. L.A.III.2.,4.,5.'!#REF!</definedName>
    <definedName name="_xlnm.Database">[5]Tartalomj.!$A$1:$D$108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0">'[2]8. L.A.II.6.'!#REF!</definedName>
    <definedName name="KES" localSheetId="1">'[2]8. L.A.II.6.'!#REF!</definedName>
    <definedName name="KES">'[2]8. L.A.II.6.'!#REF!</definedName>
    <definedName name="KörlevMező">'[6]#HIV'!$A$1</definedName>
    <definedName name="MAJ" localSheetId="0">'[2]8. L.A.II.6.'!#REF!</definedName>
    <definedName name="MAJ" localSheetId="1">'[2]8. L.A.II.6.'!#REF!</definedName>
    <definedName name="MAJ">'[2]8. L.A.II.6.'!#REF!</definedName>
    <definedName name="merlegoszto">[7]Segéd!$C$30</definedName>
    <definedName name="MVJ" localSheetId="0">'[2]11. L.A.III.2.,4.,5.'!#REF!</definedName>
    <definedName name="MVJ" localSheetId="1">'[2]11. L.A.III.2.,4.,5.'!#REF!</definedName>
    <definedName name="MVJ">'[2]11. L.A.III.2.,4.,5.'!#REF!</definedName>
    <definedName name="NBA" localSheetId="0">'[2]11. L.A.III.2.,4.,5.'!#REF!</definedName>
    <definedName name="NBA" localSheetId="1">'[2]11. L.A.III.2.,4.,5.'!#REF!</definedName>
    <definedName name="NBA">'[2]11. L.A.III.2.,4.,5.'!#REF!</definedName>
    <definedName name="nyomtat">[8]Alapadatok!$C$42</definedName>
    <definedName name="_xlnm.Print_Area" localSheetId="0">'KE-02-01'!$A$1:$J$22</definedName>
    <definedName name="_xlnm.Print_Area" localSheetId="1">'KE-02-02'!$A$1:$F$11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D39" i="8" l="1"/>
  <c r="D53" i="8" l="1"/>
  <c r="D52" i="8"/>
  <c r="D51" i="8"/>
  <c r="D50" i="8"/>
  <c r="D49" i="8"/>
  <c r="D48" i="8"/>
  <c r="D47" i="8"/>
  <c r="D46" i="8"/>
  <c r="D38" i="8"/>
  <c r="D36" i="8"/>
  <c r="D37" i="8"/>
  <c r="D40" i="8"/>
  <c r="D41" i="8"/>
  <c r="D42" i="8"/>
  <c r="D35" i="8"/>
  <c r="F15" i="8"/>
  <c r="E15" i="8"/>
  <c r="F14" i="8"/>
  <c r="E14" i="8"/>
  <c r="B9" i="8"/>
  <c r="B8" i="8"/>
  <c r="B6" i="8"/>
  <c r="B5" i="8"/>
  <c r="G15" i="8" l="1"/>
  <c r="I15" i="8" s="1"/>
  <c r="G14" i="8"/>
  <c r="J14" i="8" s="1"/>
  <c r="A14" i="7"/>
  <c r="A15" i="7" s="1"/>
  <c r="A13" i="7"/>
  <c r="I14" i="8" l="1"/>
  <c r="H14" i="8"/>
  <c r="H16" i="8" s="1"/>
  <c r="H20" i="8" s="1"/>
  <c r="H21" i="8" s="1"/>
  <c r="J15" i="8"/>
  <c r="H15" i="8"/>
  <c r="I16" i="8"/>
  <c r="A16" i="7"/>
  <c r="A17" i="7" s="1"/>
  <c r="J16" i="8" l="1"/>
  <c r="A18" i="7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55" i="7"/>
  <c r="D55" i="7"/>
  <c r="B9" i="7"/>
  <c r="B8" i="7"/>
  <c r="B6" i="7"/>
  <c r="B5" i="7"/>
</calcChain>
</file>

<file path=xl/sharedStrings.xml><?xml version="1.0" encoding="utf-8"?>
<sst xmlns="http://schemas.openxmlformats.org/spreadsheetml/2006/main" count="169" uniqueCount="145">
  <si>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</si>
  <si>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</si>
  <si>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</si>
  <si>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</si>
  <si>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</si>
  <si>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</si>
  <si>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</si>
  <si>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</si>
  <si>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</si>
  <si>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</si>
  <si>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</si>
  <si>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</si>
  <si>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</si>
  <si>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</si>
  <si>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</si>
  <si>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</si>
  <si>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</si>
  <si>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</si>
  <si>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</si>
  <si>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</si>
  <si>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</si>
  <si>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</si>
  <si>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</si>
  <si>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</si>
  <si>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</si>
  <si>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</si>
  <si>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</si>
  <si>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</si>
  <si>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</si>
  <si>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</si>
  <si>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</si>
  <si>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</si>
  <si>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</si>
  <si>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Árkalkuláció</t>
  </si>
  <si>
    <t>KE-02-01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</si>
  <si>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</si>
  <si>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</si>
  <si>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</si>
  <si>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</si>
  <si>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Ajánlás</t>
  </si>
  <si>
    <t>KE-02-02</t>
  </si>
  <si>
    <t>Audit munka szakaszai</t>
  </si>
  <si>
    <t>Feladatok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</si>
  <si>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</si>
  <si>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</si>
  <si>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</si>
  <si>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</si>
  <si>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</si>
  <si>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</si>
  <si>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</si>
  <si>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</si>
  <si>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</si>
  <si>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</si>
  <si>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</si>
  <si>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</si>
  <si>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</si>
  <si>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</si>
  <si>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</si>
  <si>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</si>
  <si>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</si>
  <si>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</si>
  <si>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</si>
  <si>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</si>
  <si>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</si>
  <si>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</si>
  <si>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</si>
  <si>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</si>
  <si>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</si>
  <si>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</si>
  <si>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</si>
  <si>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</si>
  <si>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</si>
  <si>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</si>
  <si>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</si>
  <si>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</si>
  <si>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</si>
  <si>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</si>
  <si>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</si>
  <si>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</si>
  <si>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</si>
  <si>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</si>
  <si>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</si>
  <si>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</si>
  <si>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</si>
  <si>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</si>
  <si>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</si>
  <si>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</si>
  <si>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</si>
  <si>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</si>
  <si>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</si>
  <si>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</si>
  <si>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</si>
  <si>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</si>
  <si>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</si>
  <si>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</si>
  <si>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</si>
  <si>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</si>
  <si>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</si>
  <si>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</si>
  <si>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</si>
  <si>
    <t xml:space="preserve">
</t>
  </si>
  <si>
    <t xml:space="preserve">
</t>
  </si>
  <si>
    <t>A Könyvvizsgálói kamara elnöksége 2019. december 13-án megtárgyalta és elfogadta a jogszabályi kötelezettségen alapuló könyvvizsgálói tevékenység ellátásáért járó díjtételek alsó határaira vonatkozó kamarai ajánlást.</t>
  </si>
  <si>
    <t xml:space="preserve">
</t>
  </si>
  <si>
    <t xml:space="preserve">"Tekintettel arra, hogy a fenti táblázatokban szereplő értékekhez átlagos értékek szolgáltak alapul, a minimális megbízási díj megállapításánál ezektől az értékektől +/- 30%-os eltérés is elfogadható. Ennek figyelembevételével az éves könyvvizsgálói megbízási díj ajánlott minimális összege (a díj alsó határa) 2020. január 1-jétől kezdődően 320 000 forint. (Kivéve azokat az eseteket, amikor a megbízó (vizsgálandó) társaság valamilyen okból ún. “alvó” társaság.)" </t>
  </si>
  <si>
    <t xml:space="preserve">"Felhívjuk könyvvizsgálók figyelmét arra, hogy az adatszolgáltatásból nyert óraszám és óradíj, aminek alapján Felhívjuk a kamarai tag könyvvizsgálók figyelmét arra, hogy a jelen ajánlás szerinti fenti táblázatokban található munkaóraszámok és óradíjak, aminek alapján a díjtételek alsó határára az ajánlás kidolgozásra került, pusztán segítséget kívánnak nyújtani a könyvvizsgálóknak a díjtárgyalásokhoz, de nem tekinthetők kötelező érvényűnek a díjazással kapcsolatos megállapodásoknál. " </t>
  </si>
  <si>
    <t>Kiemelések a közleményből:</t>
  </si>
  <si>
    <t>* A kamara által kiadott ajánlás sávos részletezéséhez képest, a DigitAudit/AudtDok moduljába további köztes sávokat szerkesztettünk, mert úgy ítéltük meg, hogy a kamara által megadott sávok részletezettsége elnagyolt. A kamara által megadott értéksávokat piros színnel jelöltük meg.</t>
  </si>
  <si>
    <t>Óraszám: Első audit*</t>
  </si>
  <si>
    <t>Óraszám: Követő évek*</t>
  </si>
  <si>
    <t>Megjegyzés, hivatkozás*</t>
  </si>
  <si>
    <t>*MÓDOSÍTANDÓ AZ ÜGYFÉL JELLEMZŐK ALAPJÁN</t>
  </si>
  <si>
    <t>KE;KN</t>
  </si>
  <si>
    <t>AC;AS</t>
  </si>
  <si>
    <t>AS;KK-03;KK-04</t>
  </si>
  <si>
    <t>AC-01</t>
  </si>
  <si>
    <t>KK-02</t>
  </si>
  <si>
    <t>KK-03</t>
  </si>
  <si>
    <t>KK-04</t>
  </si>
  <si>
    <t>KK-07</t>
  </si>
  <si>
    <t>AC;B-03</t>
  </si>
  <si>
    <t>B-03</t>
  </si>
  <si>
    <t>KK-05;
KK-05-01-KK-05-05</t>
  </si>
  <si>
    <t>KK-06;MP-08</t>
  </si>
  <si>
    <t>KK-09</t>
  </si>
  <si>
    <t>O-02</t>
  </si>
  <si>
    <t>KE-09</t>
  </si>
  <si>
    <t>KK-08</t>
  </si>
  <si>
    <t>MP-08</t>
  </si>
  <si>
    <t>KK10</t>
  </si>
  <si>
    <t>KM;KE</t>
  </si>
  <si>
    <t>KM-BI-10-1</t>
  </si>
  <si>
    <t>MP-01;MP-02</t>
  </si>
  <si>
    <t>B-03-01</t>
  </si>
  <si>
    <t>KI;KU</t>
  </si>
  <si>
    <t>KM;KE;O-01</t>
  </si>
  <si>
    <t>B</t>
  </si>
  <si>
    <t>Z-01 (BM 5.)</t>
  </si>
  <si>
    <t>B-06</t>
  </si>
  <si>
    <t>O-03</t>
  </si>
  <si>
    <t>B-07</t>
  </si>
  <si>
    <t>MP-02</t>
  </si>
  <si>
    <t>B-08</t>
  </si>
  <si>
    <t>Munkaterv</t>
  </si>
  <si>
    <t>KK-01;MP-01;MP-02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</si>
</sst>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</numFmts>
  <fonts count="48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32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37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</cellStyleXfs>
  <cellXfs count="155">
    <xf numFmtId="0" fontId="0" fillId="0" borderId="0" xfId="0"/>
    <xf numFmtId="0" fontId="1" fillId="2" borderId="0" xfId="0" applyFont="1" applyFill="1" applyBorder="1"/>
    <xf numFmtId="0" fontId="2" fillId="4" borderId="0" xfId="0" applyFont="1" applyFill="1"/>
    <xf numFmtId="0" fontId="5" fillId="2" borderId="0" xfId="7" applyFont="1" applyFill="1" applyAlignment="1" applyProtection="1"/>
    <xf numFmtId="0" fontId="39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4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38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40" fillId="2" borderId="0" xfId="7" applyFont="1" applyFill="1" applyAlignment="1" applyProtection="1"/>
    <xf numFmtId="166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38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21" fillId="2" borderId="11" xfId="0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right"/>
    </xf>
    <xf numFmtId="0" fontId="38" fillId="0" borderId="0" xfId="0" applyFont="1"/>
    <xf numFmtId="166" fontId="3" fillId="0" borderId="0" xfId="0" applyNumberFormat="1" applyFont="1" applyFill="1" applyBorder="1" applyAlignment="1">
      <alignment horizontal="right"/>
    </xf>
    <xf numFmtId="0" fontId="24" fillId="2" borderId="0" xfId="0" applyFont="1" applyFill="1" applyBorder="1"/>
    <xf numFmtId="0" fontId="32" fillId="0" borderId="0" xfId="14" applyFont="1" applyFill="1" applyBorder="1"/>
    <xf numFmtId="0" fontId="32" fillId="0" borderId="3" xfId="14" applyFont="1" applyFill="1" applyBorder="1"/>
    <xf numFmtId="0" fontId="2" fillId="0" borderId="2" xfId="0" applyFont="1" applyFill="1" applyBorder="1"/>
    <xf numFmtId="0" fontId="32" fillId="0" borderId="10" xfId="14" applyFont="1" applyFill="1" applyBorder="1"/>
    <xf numFmtId="3" fontId="32" fillId="0" borderId="10" xfId="14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6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166" fontId="3" fillId="0" borderId="16" xfId="0" applyNumberFormat="1" applyFont="1" applyFill="1" applyBorder="1"/>
    <xf numFmtId="0" fontId="3" fillId="0" borderId="18" xfId="0" applyFont="1" applyFill="1" applyBorder="1"/>
    <xf numFmtId="166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7" fillId="5" borderId="24" xfId="0" applyFont="1" applyFill="1" applyBorder="1"/>
    <xf numFmtId="0" fontId="27" fillId="5" borderId="9" xfId="0" applyFont="1" applyFill="1" applyBorder="1"/>
    <xf numFmtId="0" fontId="28" fillId="5" borderId="25" xfId="0" applyFont="1" applyFill="1" applyBorder="1" applyAlignment="1">
      <alignment horizontal="left"/>
    </xf>
    <xf numFmtId="0" fontId="28" fillId="5" borderId="26" xfId="0" applyFont="1" applyFill="1" applyBorder="1"/>
    <xf numFmtId="0" fontId="3" fillId="0" borderId="0" xfId="0" applyFont="1" applyFill="1" applyBorder="1" applyAlignment="1"/>
    <xf numFmtId="0" fontId="20" fillId="3" borderId="27" xfId="2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4" borderId="2" xfId="42" applyFont="1" applyFill="1" applyBorder="1" applyAlignment="1">
      <alignment horizontal="left" vertical="center"/>
    </xf>
    <xf numFmtId="166" fontId="28" fillId="0" borderId="2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0" fontId="41" fillId="0" borderId="0" xfId="0" applyFont="1"/>
    <xf numFmtId="166" fontId="3" fillId="4" borderId="35" xfId="0" applyNumberFormat="1" applyFont="1" applyFill="1" applyBorder="1"/>
    <xf numFmtId="166" fontId="3" fillId="4" borderId="16" xfId="0" applyNumberFormat="1" applyFont="1" applyFill="1" applyBorder="1"/>
    <xf numFmtId="0" fontId="1" fillId="0" borderId="3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horizontal="justify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4" fillId="0" borderId="2" xfId="7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0" fontId="25" fillId="0" borderId="3" xfId="7" applyFont="1" applyFill="1" applyBorder="1" applyAlignment="1" applyProtection="1">
      <alignment vertical="center" wrapText="1"/>
    </xf>
    <xf numFmtId="0" fontId="32" fillId="4" borderId="10" xfId="14" applyFont="1" applyFill="1" applyBorder="1"/>
    <xf numFmtId="3" fontId="32" fillId="4" borderId="10" xfId="14" applyNumberFormat="1" applyFont="1" applyFill="1" applyBorder="1"/>
    <xf numFmtId="0" fontId="1" fillId="2" borderId="0" xfId="0" applyFont="1" applyFill="1" applyBorder="1" applyAlignment="1">
      <alignment wrapText="1"/>
    </xf>
    <xf numFmtId="14" fontId="38" fillId="0" borderId="2" xfId="14" applyNumberFormat="1" applyFont="1" applyFill="1" applyBorder="1" applyAlignment="1">
      <alignment horizontal="center"/>
    </xf>
    <xf numFmtId="0" fontId="45" fillId="0" borderId="10" xfId="14" applyFont="1" applyFill="1" applyBorder="1"/>
    <xf numFmtId="0" fontId="45" fillId="0" borderId="10" xfId="0" applyFont="1" applyFill="1" applyBorder="1"/>
    <xf numFmtId="3" fontId="45" fillId="0" borderId="10" xfId="14" applyNumberFormat="1" applyFont="1" applyFill="1" applyBorder="1"/>
    <xf numFmtId="0" fontId="45" fillId="4" borderId="10" xfId="14" applyFont="1" applyFill="1" applyBorder="1"/>
    <xf numFmtId="3" fontId="45" fillId="4" borderId="10" xfId="14" applyNumberFormat="1" applyFont="1" applyFill="1" applyBorder="1"/>
    <xf numFmtId="3" fontId="32" fillId="0" borderId="0" xfId="14" applyNumberFormat="1" applyFont="1" applyFill="1" applyBorder="1"/>
    <xf numFmtId="0" fontId="31" fillId="0" borderId="46" xfId="0" applyFont="1" applyFill="1" applyBorder="1" applyAlignment="1">
      <alignment horizontal="center" vertical="center" wrapText="1"/>
    </xf>
    <xf numFmtId="0" fontId="31" fillId="0" borderId="36" xfId="17" applyFont="1" applyFill="1" applyBorder="1" applyAlignment="1">
      <alignment horizontal="center" vertical="center" wrapText="1"/>
    </xf>
    <xf numFmtId="0" fontId="47" fillId="4" borderId="0" xfId="0" applyFont="1" applyFill="1" applyAlignment="1"/>
    <xf numFmtId="0" fontId="1" fillId="4" borderId="37" xfId="17" applyFont="1" applyFill="1" applyBorder="1" applyAlignment="1">
      <alignment horizontal="center" vertical="center" wrapText="1"/>
    </xf>
    <xf numFmtId="0" fontId="1" fillId="4" borderId="45" xfId="17" applyFont="1" applyFill="1" applyBorder="1" applyAlignment="1">
      <alignment horizontal="center" vertical="center" wrapText="1"/>
    </xf>
    <xf numFmtId="0" fontId="31" fillId="4" borderId="39" xfId="17" applyFont="1" applyFill="1" applyBorder="1" applyAlignment="1">
      <alignment horizontal="center" vertical="center" wrapText="1"/>
    </xf>
    <xf numFmtId="0" fontId="1" fillId="2" borderId="0" xfId="17" applyFont="1" applyFill="1" applyBorder="1"/>
    <xf numFmtId="0" fontId="1" fillId="4" borderId="6" xfId="17" applyFont="1" applyFill="1" applyBorder="1" applyAlignment="1">
      <alignment horizontal="center" vertical="center" wrapText="1"/>
    </xf>
    <xf numFmtId="0" fontId="1" fillId="4" borderId="26" xfId="17" applyFont="1" applyFill="1" applyBorder="1" applyAlignment="1">
      <alignment horizontal="center" vertical="center" wrapText="1"/>
    </xf>
    <xf numFmtId="0" fontId="31" fillId="4" borderId="41" xfId="17" applyFont="1" applyFill="1" applyBorder="1" applyAlignment="1">
      <alignment horizontal="center" vertical="center" wrapText="1"/>
    </xf>
    <xf numFmtId="0" fontId="21" fillId="4" borderId="6" xfId="17" applyFont="1" applyFill="1" applyBorder="1" applyAlignment="1">
      <alignment horizontal="center" vertical="center" wrapText="1"/>
    </xf>
    <xf numFmtId="0" fontId="21" fillId="4" borderId="26" xfId="17" applyFont="1" applyFill="1" applyBorder="1" applyAlignment="1">
      <alignment horizontal="center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38" fillId="0" borderId="2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8" fillId="0" borderId="3" xfId="14" applyFont="1" applyFill="1" applyBorder="1" applyAlignment="1">
      <alignment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38" fillId="0" borderId="1" xfId="14" applyFont="1" applyFill="1" applyBorder="1" applyAlignment="1">
      <alignment horizontal="center" vertical="center" wrapText="1"/>
    </xf>
    <xf numFmtId="0" fontId="38" fillId="0" borderId="5" xfId="14" applyFont="1" applyFill="1" applyBorder="1" applyAlignment="1">
      <alignment horizontal="center" vertical="center" wrapText="1"/>
    </xf>
    <xf numFmtId="0" fontId="4" fillId="0" borderId="2" xfId="7" applyFill="1" applyBorder="1" applyAlignment="1" applyProtection="1">
      <alignment vertical="center" wrapText="1"/>
    </xf>
    <xf numFmtId="0" fontId="4" fillId="0" borderId="0" xfId="7" applyFill="1" applyBorder="1" applyAlignment="1" applyProtection="1">
      <alignment vertical="center" wrapText="1"/>
    </xf>
    <xf numFmtId="0" fontId="4" fillId="0" borderId="3" xfId="7" applyFill="1" applyBorder="1" applyAlignment="1" applyProtection="1">
      <alignment vertical="center" wrapText="1"/>
    </xf>
    <xf numFmtId="0" fontId="26" fillId="3" borderId="2" xfId="21" applyFont="1" applyFill="1" applyBorder="1" applyAlignment="1">
      <alignment horizontal="center"/>
    </xf>
    <xf numFmtId="0" fontId="26" fillId="3" borderId="0" xfId="21" applyFont="1" applyFill="1" applyBorder="1" applyAlignment="1">
      <alignment horizontal="center"/>
    </xf>
    <xf numFmtId="0" fontId="26" fillId="3" borderId="3" xfId="2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</cellXfs>
  <cellStyles count="46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Standard_BRPRINT" xfId="44"/>
    <cellStyle name="Százalék 2" xfId="4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x14ac:dyDescent="0.3">
      <c r="A2" s="67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40" t="s">
        <v>33</v>
      </c>
      <c r="B3" s="141"/>
      <c r="C3" s="141"/>
      <c r="D3" s="141"/>
      <c r="E3" s="141"/>
      <c r="F3" s="141"/>
      <c r="G3" s="141"/>
      <c r="H3" s="141"/>
      <c r="I3" s="141"/>
      <c r="J3" s="142"/>
      <c r="K3" s="3"/>
    </row>
    <row r="4" spans="1:12" x14ac:dyDescent="0.3">
      <c r="A4" s="143" t="s">
        <v>35</v>
      </c>
      <c r="B4" s="144"/>
      <c r="C4" s="144"/>
      <c r="D4" s="144"/>
      <c r="E4" s="144"/>
      <c r="F4" s="144"/>
      <c r="G4" s="144"/>
      <c r="H4" s="144"/>
      <c r="I4" s="144"/>
      <c r="J4" s="145"/>
      <c r="K4" s="3"/>
    </row>
    <row r="5" spans="1:12" x14ac:dyDescent="0.3">
      <c r="A5" s="13" t="s">
        <v>9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10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11</v>
      </c>
      <c r="L7" s="30">
        <v>2</v>
      </c>
    </row>
    <row r="8" spans="1:12" x14ac:dyDescent="0.3">
      <c r="A8" s="13" t="s">
        <v>11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68"/>
      <c r="B10" s="9"/>
      <c r="C10" s="63"/>
      <c r="D10" s="63"/>
      <c r="E10" s="63"/>
      <c r="F10" s="63"/>
      <c r="G10" s="63"/>
      <c r="H10" s="63"/>
      <c r="I10" s="63"/>
      <c r="J10" s="69"/>
      <c r="K10" s="3"/>
    </row>
    <row r="11" spans="1:12" ht="22.5" customHeight="1" x14ac:dyDescent="0.3">
      <c r="A11" s="70" t="s">
        <v>29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68"/>
      <c r="B12" s="146" t="s">
        <v>31</v>
      </c>
      <c r="C12" s="147"/>
      <c r="D12" s="148"/>
      <c r="E12" s="40" t="s">
        <v>36</v>
      </c>
      <c r="F12" s="40" t="s">
        <v>37</v>
      </c>
      <c r="G12" s="40" t="s">
        <v>15</v>
      </c>
      <c r="H12" s="40" t="s">
        <v>16</v>
      </c>
      <c r="I12" s="40" t="s">
        <v>18</v>
      </c>
      <c r="J12" s="41" t="s">
        <v>19</v>
      </c>
      <c r="K12" s="3"/>
    </row>
    <row r="13" spans="1:12" ht="22.5" customHeight="1" x14ac:dyDescent="0.3">
      <c r="A13" s="68"/>
      <c r="B13" s="149"/>
      <c r="C13" s="150"/>
      <c r="D13" s="151"/>
      <c r="E13" s="24" t="s">
        <v>17</v>
      </c>
      <c r="F13" s="24" t="s">
        <v>17</v>
      </c>
      <c r="G13" s="24" t="s">
        <v>17</v>
      </c>
      <c r="H13" s="24" t="s">
        <v>20</v>
      </c>
      <c r="I13" s="24" t="s">
        <v>39</v>
      </c>
      <c r="J13" s="42" t="s">
        <v>20</v>
      </c>
      <c r="K13" s="3"/>
    </row>
    <row r="14" spans="1:12" ht="22.5" customHeight="1" x14ac:dyDescent="0.3">
      <c r="A14" s="68"/>
      <c r="B14" s="43" t="s">
        <v>4</v>
      </c>
      <c r="C14" s="25"/>
      <c r="D14" s="26"/>
      <c r="E14" s="23">
        <f>Import_M!D62/1000</f>
        <v>0</v>
      </c>
      <c r="F14" s="23">
        <f>Import_M!F62/1000</f>
        <v>0</v>
      </c>
      <c r="G14" s="31" t="str">
        <f>IFERROR(SUM(E14:F14)/COUNTIF(E14:F14,"&gt;0")," ")</f>
        <v xml:space="preserve"> </v>
      </c>
      <c r="H14" s="31" t="str">
        <f>IFERROR(VLOOKUP($G14,$B$35:$F$42,3)," ")</f>
        <v xml:space="preserve"> </v>
      </c>
      <c r="I14" s="31" t="str">
        <f>IFERROR(VLOOKUP($G14,$B$35:$F$42,4)," ")</f>
        <v xml:space="preserve"> </v>
      </c>
      <c r="J14" s="44" t="str">
        <f>IFERROR(VLOOKUP($G14,$B$35:$F$42,5)," ")</f>
        <v xml:space="preserve"> </v>
      </c>
      <c r="K14" s="3"/>
    </row>
    <row r="15" spans="1:12" ht="22.5" customHeight="1" x14ac:dyDescent="0.3">
      <c r="A15" s="68"/>
      <c r="B15" s="43" t="s">
        <v>3</v>
      </c>
      <c r="C15" s="25"/>
      <c r="D15" s="26"/>
      <c r="E15" s="23">
        <f>Import_O!D5/1000</f>
        <v>0</v>
      </c>
      <c r="F15" s="23">
        <f>Import_O!F5/1000</f>
        <v>0</v>
      </c>
      <c r="G15" s="31" t="str">
        <f>IFERROR(SUM(E15:F15)/COUNTIF(E15:F15,"&gt;0")," ")</f>
        <v xml:space="preserve"> </v>
      </c>
      <c r="H15" s="31" t="str">
        <f>IFERROR(VLOOKUP($G15,$B$46:$F$53,3)," ")</f>
        <v xml:space="preserve"> </v>
      </c>
      <c r="I15" s="31" t="str">
        <f>IFERROR(VLOOKUP($G15,$B$46:$F$53,4)," ")</f>
        <v xml:space="preserve"> </v>
      </c>
      <c r="J15" s="44" t="str">
        <f>IFERROR(VLOOKUP($G15,$B$46:$F$53,5)," ")</f>
        <v xml:space="preserve"> </v>
      </c>
      <c r="K15" s="3"/>
    </row>
    <row r="16" spans="1:12" ht="22.5" customHeight="1" x14ac:dyDescent="0.3">
      <c r="A16" s="68"/>
      <c r="B16" s="45" t="s">
        <v>15</v>
      </c>
      <c r="C16" s="46"/>
      <c r="D16" s="47"/>
      <c r="E16" s="48"/>
      <c r="F16" s="48"/>
      <c r="G16" s="49"/>
      <c r="H16" s="50" t="str">
        <f>IFERROR(SUM(H14:H15)/COUNTIF(H14:H15,"&gt;0")," ")</f>
        <v xml:space="preserve"> </v>
      </c>
      <c r="I16" s="50" t="str">
        <f>IFERROR(SUM(I14:I15)/COUNTIF(I14:I15,"&gt;0")," ")</f>
        <v xml:space="preserve"> </v>
      </c>
      <c r="J16" s="51" t="str">
        <f>IFERROR(H16/I16," ")</f>
        <v xml:space="preserve"> </v>
      </c>
      <c r="K16" s="3"/>
    </row>
    <row r="17" spans="1:11" ht="22.5" customHeight="1" x14ac:dyDescent="0.3">
      <c r="A17" s="71" t="s">
        <v>38</v>
      </c>
      <c r="B17" s="33"/>
      <c r="C17" s="33"/>
      <c r="D17" s="33"/>
      <c r="E17" s="33"/>
      <c r="F17" s="33"/>
      <c r="G17" s="33"/>
      <c r="H17" s="33"/>
      <c r="I17" s="33"/>
      <c r="J17" s="72"/>
      <c r="K17" s="3"/>
    </row>
    <row r="18" spans="1:11" ht="22.5" customHeight="1" x14ac:dyDescent="0.3">
      <c r="A18" s="68"/>
      <c r="B18" s="146" t="s">
        <v>30</v>
      </c>
      <c r="C18" s="147"/>
      <c r="D18" s="147"/>
      <c r="E18" s="58" t="s">
        <v>25</v>
      </c>
      <c r="F18" s="61" t="s">
        <v>28</v>
      </c>
      <c r="G18" s="59"/>
      <c r="H18" s="74"/>
      <c r="I18" s="11"/>
      <c r="J18" s="18"/>
      <c r="K18" s="3"/>
    </row>
    <row r="19" spans="1:11" ht="22.5" customHeight="1" x14ac:dyDescent="0.3">
      <c r="A19" s="68"/>
      <c r="B19" s="149"/>
      <c r="C19" s="150"/>
      <c r="D19" s="150"/>
      <c r="E19" s="57" t="s">
        <v>26</v>
      </c>
      <c r="F19" s="62" t="s">
        <v>27</v>
      </c>
      <c r="G19" s="60"/>
      <c r="H19" s="75"/>
      <c r="I19" s="11"/>
      <c r="J19" s="18"/>
      <c r="K19" s="3"/>
    </row>
    <row r="20" spans="1:11" ht="22.5" customHeight="1" x14ac:dyDescent="0.3">
      <c r="A20" s="68"/>
      <c r="B20" s="43" t="s">
        <v>32</v>
      </c>
      <c r="C20" s="25"/>
      <c r="D20" s="27"/>
      <c r="E20" s="27"/>
      <c r="F20" s="27"/>
      <c r="G20" s="26"/>
      <c r="H20" s="52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68"/>
      <c r="B21" s="45" t="s">
        <v>23</v>
      </c>
      <c r="C21" s="46"/>
      <c r="D21" s="53"/>
      <c r="E21" s="53"/>
      <c r="F21" s="55" t="s">
        <v>24</v>
      </c>
      <c r="G21" s="56">
        <v>12</v>
      </c>
      <c r="H21" s="54" t="str">
        <f>IFERROR(H20/G21," ")</f>
        <v xml:space="preserve"> </v>
      </c>
      <c r="I21" s="11"/>
      <c r="J21" s="18"/>
      <c r="K21" s="3"/>
    </row>
    <row r="22" spans="1:11" x14ac:dyDescent="0.3">
      <c r="A22" s="68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73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ht="15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3"/>
      <c r="K24" s="3"/>
    </row>
    <row r="25" spans="1:11" ht="15" x14ac:dyDescent="0.2">
      <c r="A25" s="152" t="s">
        <v>13</v>
      </c>
      <c r="B25" s="153"/>
      <c r="C25" s="153"/>
      <c r="D25" s="153"/>
      <c r="E25" s="153"/>
      <c r="F25" s="153"/>
      <c r="G25" s="153"/>
      <c r="H25" s="153"/>
      <c r="I25" s="153"/>
      <c r="J25" s="154"/>
      <c r="K25" s="3"/>
    </row>
    <row r="26" spans="1:11" ht="15" x14ac:dyDescent="0.2">
      <c r="A26" s="137" t="s">
        <v>14</v>
      </c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x14ac:dyDescent="0.3">
      <c r="A27" s="107">
        <v>43840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39.75" x14ac:dyDescent="0.3">
      <c r="A28" s="126" t="s">
        <v>102</v>
      </c>
      <c r="B28" s="127"/>
      <c r="C28" s="127"/>
      <c r="D28" s="127"/>
      <c r="E28" s="127"/>
      <c r="F28" s="127"/>
      <c r="G28" s="127"/>
      <c r="H28" s="127"/>
      <c r="I28" s="127"/>
      <c r="J28" s="128"/>
      <c r="K28" s="106" t="s">
        <v>100</v>
      </c>
    </row>
    <row r="29" spans="1:11" x14ac:dyDescent="0.3">
      <c r="A29" s="129" t="s">
        <v>7</v>
      </c>
      <c r="B29" s="130"/>
      <c r="C29" s="130"/>
      <c r="D29" s="130"/>
      <c r="E29" s="130"/>
      <c r="F29" s="130"/>
      <c r="G29" s="130"/>
      <c r="H29" s="130"/>
      <c r="I29" s="130"/>
      <c r="J29" s="131"/>
    </row>
    <row r="30" spans="1:11" ht="52.5" x14ac:dyDescent="0.3">
      <c r="A30" s="126" t="s">
        <v>6</v>
      </c>
      <c r="B30" s="127"/>
      <c r="C30" s="127"/>
      <c r="D30" s="127"/>
      <c r="E30" s="127"/>
      <c r="F30" s="127"/>
      <c r="G30" s="127"/>
      <c r="H30" s="127"/>
      <c r="I30" s="127"/>
      <c r="J30" s="128"/>
      <c r="K30" s="106" t="s">
        <v>101</v>
      </c>
    </row>
    <row r="31" spans="1:11" x14ac:dyDescent="0.3">
      <c r="A31" s="98"/>
      <c r="B31" s="99"/>
      <c r="C31" s="99"/>
      <c r="D31" s="99"/>
      <c r="E31" s="99"/>
      <c r="F31" s="99"/>
      <c r="G31" s="99"/>
      <c r="H31" s="99"/>
      <c r="I31" s="99"/>
      <c r="J31" s="100"/>
      <c r="K31" s="106"/>
    </row>
    <row r="32" spans="1:11" x14ac:dyDescent="0.3">
      <c r="A32" s="129" t="s">
        <v>5</v>
      </c>
      <c r="B32" s="130"/>
      <c r="C32" s="130"/>
      <c r="D32" s="130"/>
      <c r="E32" s="130"/>
      <c r="F32" s="130"/>
      <c r="G32" s="130"/>
      <c r="H32" s="130"/>
      <c r="I32" s="130"/>
      <c r="J32" s="131"/>
    </row>
    <row r="33" spans="1:10" s="34" customFormat="1" x14ac:dyDescent="0.3">
      <c r="A33" s="15" t="s">
        <v>21</v>
      </c>
      <c r="B33" s="14"/>
      <c r="C33" s="35"/>
      <c r="D33" s="35"/>
      <c r="E33" s="35"/>
      <c r="F33" s="35"/>
      <c r="G33" s="35"/>
      <c r="H33" s="35"/>
      <c r="I33" s="35"/>
      <c r="J33" s="36"/>
    </row>
    <row r="34" spans="1:10" s="34" customFormat="1" ht="49.5" x14ac:dyDescent="0.3">
      <c r="A34" s="37"/>
      <c r="B34" s="135" t="s">
        <v>4</v>
      </c>
      <c r="C34" s="136"/>
      <c r="D34" s="28" t="s">
        <v>0</v>
      </c>
      <c r="E34" s="28" t="s">
        <v>2</v>
      </c>
      <c r="F34" s="28" t="s">
        <v>1</v>
      </c>
      <c r="G34" s="35"/>
      <c r="H34" s="35"/>
      <c r="I34" s="35"/>
      <c r="J34" s="36"/>
    </row>
    <row r="35" spans="1:10" s="34" customFormat="1" x14ac:dyDescent="0.3">
      <c r="A35" s="37"/>
      <c r="B35" s="108">
        <v>0</v>
      </c>
      <c r="C35" s="29">
        <v>100</v>
      </c>
      <c r="D35" s="110">
        <f>E35*F35</f>
        <v>460000</v>
      </c>
      <c r="E35" s="111">
        <v>46</v>
      </c>
      <c r="F35" s="112">
        <v>10000</v>
      </c>
      <c r="G35" s="35"/>
      <c r="H35" s="35"/>
      <c r="I35" s="35"/>
      <c r="J35" s="36"/>
    </row>
    <row r="36" spans="1:10" s="34" customFormat="1" x14ac:dyDescent="0.3">
      <c r="A36" s="37"/>
      <c r="B36" s="38">
        <v>101</v>
      </c>
      <c r="C36" s="29">
        <v>200</v>
      </c>
      <c r="D36" s="39">
        <f t="shared" ref="D36:D42" si="0">E36*F36</f>
        <v>580000</v>
      </c>
      <c r="E36" s="104">
        <v>58</v>
      </c>
      <c r="F36" s="105">
        <v>10000</v>
      </c>
      <c r="G36" s="35"/>
      <c r="H36" s="35"/>
      <c r="I36" s="35"/>
      <c r="J36" s="36"/>
    </row>
    <row r="37" spans="1:10" s="34" customFormat="1" x14ac:dyDescent="0.3">
      <c r="A37" s="37"/>
      <c r="B37" s="38">
        <v>201</v>
      </c>
      <c r="C37" s="109">
        <v>300</v>
      </c>
      <c r="D37" s="110">
        <f t="shared" si="0"/>
        <v>680000</v>
      </c>
      <c r="E37" s="111">
        <v>68</v>
      </c>
      <c r="F37" s="112">
        <v>10000</v>
      </c>
      <c r="G37" s="35"/>
      <c r="H37" s="35"/>
      <c r="I37" s="35"/>
      <c r="J37" s="36"/>
    </row>
    <row r="38" spans="1:10" s="34" customFormat="1" x14ac:dyDescent="0.3">
      <c r="A38" s="37"/>
      <c r="B38" s="108">
        <v>301</v>
      </c>
      <c r="C38" s="29">
        <v>500</v>
      </c>
      <c r="D38" s="110">
        <f>E38*F38</f>
        <v>972000</v>
      </c>
      <c r="E38" s="111">
        <v>81</v>
      </c>
      <c r="F38" s="112">
        <v>12000</v>
      </c>
      <c r="G38" s="35"/>
      <c r="H38" s="35"/>
      <c r="I38" s="35"/>
      <c r="J38" s="36"/>
    </row>
    <row r="39" spans="1:10" s="34" customFormat="1" x14ac:dyDescent="0.3">
      <c r="A39" s="37"/>
      <c r="B39" s="38">
        <v>501</v>
      </c>
      <c r="C39" s="29">
        <v>750</v>
      </c>
      <c r="D39" s="39">
        <f>E39*F39</f>
        <v>1164000</v>
      </c>
      <c r="E39" s="104">
        <v>97</v>
      </c>
      <c r="F39" s="105">
        <v>12000</v>
      </c>
      <c r="G39" s="35"/>
      <c r="H39" s="35"/>
      <c r="I39" s="35"/>
      <c r="J39" s="36"/>
    </row>
    <row r="40" spans="1:10" s="34" customFormat="1" x14ac:dyDescent="0.3">
      <c r="A40" s="37"/>
      <c r="B40" s="38">
        <v>751</v>
      </c>
      <c r="C40" s="109">
        <v>1000</v>
      </c>
      <c r="D40" s="110">
        <f t="shared" si="0"/>
        <v>1236000</v>
      </c>
      <c r="E40" s="111">
        <v>103</v>
      </c>
      <c r="F40" s="112">
        <v>12000</v>
      </c>
      <c r="G40" s="35"/>
      <c r="H40" s="35"/>
      <c r="I40" s="35"/>
      <c r="J40" s="36"/>
    </row>
    <row r="41" spans="1:10" s="34" customFormat="1" x14ac:dyDescent="0.3">
      <c r="A41" s="37"/>
      <c r="B41" s="108">
        <v>1001</v>
      </c>
      <c r="C41" s="29">
        <v>2500</v>
      </c>
      <c r="D41" s="110">
        <f t="shared" si="0"/>
        <v>1806000</v>
      </c>
      <c r="E41" s="111">
        <v>129</v>
      </c>
      <c r="F41" s="112">
        <v>14000</v>
      </c>
      <c r="G41" s="35"/>
      <c r="H41" s="35"/>
      <c r="I41" s="35"/>
      <c r="J41" s="36"/>
    </row>
    <row r="42" spans="1:10" x14ac:dyDescent="0.3">
      <c r="A42" s="37"/>
      <c r="B42" s="38">
        <v>2501</v>
      </c>
      <c r="C42" s="29">
        <v>5000</v>
      </c>
      <c r="D42" s="39">
        <f t="shared" si="0"/>
        <v>2268000</v>
      </c>
      <c r="E42" s="104">
        <v>162</v>
      </c>
      <c r="F42" s="105">
        <v>14000</v>
      </c>
      <c r="G42" s="35"/>
      <c r="H42" s="35"/>
      <c r="I42" s="35"/>
      <c r="J42" s="36"/>
    </row>
    <row r="43" spans="1:10" ht="16.5" customHeight="1" x14ac:dyDescent="0.3">
      <c r="A43" s="17"/>
      <c r="B43" s="11"/>
      <c r="C43" s="11"/>
      <c r="D43" s="11"/>
      <c r="E43" s="11"/>
      <c r="F43" s="11"/>
      <c r="G43" s="11"/>
      <c r="H43" s="11"/>
      <c r="I43" s="11"/>
      <c r="J43" s="18"/>
    </row>
    <row r="44" spans="1:10" x14ac:dyDescent="0.3">
      <c r="A44" s="129" t="s">
        <v>22</v>
      </c>
      <c r="B44" s="130"/>
      <c r="C44" s="130"/>
      <c r="D44" s="130"/>
      <c r="E44" s="130"/>
      <c r="F44" s="130"/>
      <c r="G44" s="130"/>
      <c r="H44" s="130"/>
      <c r="I44" s="130"/>
      <c r="J44" s="131"/>
    </row>
    <row r="45" spans="1:10" ht="66" customHeight="1" x14ac:dyDescent="0.3">
      <c r="A45" s="37"/>
      <c r="B45" s="135" t="s">
        <v>3</v>
      </c>
      <c r="C45" s="136"/>
      <c r="D45" s="28" t="s">
        <v>0</v>
      </c>
      <c r="E45" s="28" t="s">
        <v>2</v>
      </c>
      <c r="F45" s="28" t="s">
        <v>1</v>
      </c>
      <c r="G45" s="35"/>
      <c r="H45" s="35"/>
      <c r="I45" s="35"/>
      <c r="J45" s="36"/>
    </row>
    <row r="46" spans="1:10" x14ac:dyDescent="0.3">
      <c r="A46" s="37"/>
      <c r="B46" s="108">
        <v>0</v>
      </c>
      <c r="C46" s="29">
        <v>100</v>
      </c>
      <c r="D46" s="110">
        <f t="shared" ref="D46:D53" si="1">E46*F46</f>
        <v>450000</v>
      </c>
      <c r="E46" s="111">
        <v>45</v>
      </c>
      <c r="F46" s="112">
        <v>10000</v>
      </c>
      <c r="G46" s="35"/>
      <c r="H46" s="35"/>
      <c r="I46" s="35"/>
      <c r="J46" s="36"/>
    </row>
    <row r="47" spans="1:10" x14ac:dyDescent="0.3">
      <c r="A47" s="37"/>
      <c r="B47" s="38">
        <v>101</v>
      </c>
      <c r="C47" s="29">
        <v>200</v>
      </c>
      <c r="D47" s="39">
        <f t="shared" si="1"/>
        <v>520000</v>
      </c>
      <c r="E47" s="104">
        <v>52</v>
      </c>
      <c r="F47" s="105">
        <v>10000</v>
      </c>
      <c r="G47" s="35"/>
      <c r="H47" s="35"/>
      <c r="I47" s="35"/>
      <c r="J47" s="36"/>
    </row>
    <row r="48" spans="1:10" x14ac:dyDescent="0.3">
      <c r="A48" s="37"/>
      <c r="B48" s="38">
        <v>201</v>
      </c>
      <c r="C48" s="109">
        <v>300</v>
      </c>
      <c r="D48" s="110">
        <f t="shared" si="1"/>
        <v>600000</v>
      </c>
      <c r="E48" s="111">
        <v>60</v>
      </c>
      <c r="F48" s="112">
        <v>10000</v>
      </c>
      <c r="G48" s="35"/>
      <c r="H48" s="35"/>
      <c r="I48" s="35"/>
      <c r="J48" s="36"/>
    </row>
    <row r="49" spans="1:11" x14ac:dyDescent="0.3">
      <c r="A49" s="37"/>
      <c r="B49" s="108">
        <v>301</v>
      </c>
      <c r="C49" s="29">
        <v>500</v>
      </c>
      <c r="D49" s="110">
        <f t="shared" si="1"/>
        <v>888000</v>
      </c>
      <c r="E49" s="111">
        <v>74</v>
      </c>
      <c r="F49" s="112">
        <v>12000</v>
      </c>
      <c r="G49" s="35"/>
      <c r="H49" s="35"/>
      <c r="I49" s="35"/>
      <c r="J49" s="36"/>
    </row>
    <row r="50" spans="1:11" x14ac:dyDescent="0.3">
      <c r="A50" s="37"/>
      <c r="B50" s="38">
        <v>501</v>
      </c>
      <c r="C50" s="29">
        <v>750</v>
      </c>
      <c r="D50" s="39">
        <f t="shared" si="1"/>
        <v>1104000</v>
      </c>
      <c r="E50" s="104">
        <v>92</v>
      </c>
      <c r="F50" s="105">
        <v>12000</v>
      </c>
      <c r="G50" s="35"/>
      <c r="H50" s="35"/>
      <c r="I50" s="35"/>
      <c r="J50" s="36"/>
    </row>
    <row r="51" spans="1:11" x14ac:dyDescent="0.3">
      <c r="A51" s="37"/>
      <c r="B51" s="38">
        <v>751</v>
      </c>
      <c r="C51" s="109">
        <v>1000</v>
      </c>
      <c r="D51" s="110">
        <f t="shared" si="1"/>
        <v>1356000</v>
      </c>
      <c r="E51" s="111">
        <v>113</v>
      </c>
      <c r="F51" s="112">
        <v>12000</v>
      </c>
      <c r="G51" s="35"/>
      <c r="H51" s="35"/>
      <c r="I51" s="35"/>
      <c r="J51" s="36"/>
    </row>
    <row r="52" spans="1:11" x14ac:dyDescent="0.3">
      <c r="A52" s="37"/>
      <c r="B52" s="108">
        <v>1001</v>
      </c>
      <c r="C52" s="29">
        <v>2500</v>
      </c>
      <c r="D52" s="110">
        <f t="shared" si="1"/>
        <v>1848000</v>
      </c>
      <c r="E52" s="104">
        <v>132</v>
      </c>
      <c r="F52" s="112">
        <v>14000</v>
      </c>
      <c r="G52" s="35"/>
      <c r="H52" s="35"/>
      <c r="I52" s="35"/>
      <c r="J52" s="36"/>
    </row>
    <row r="53" spans="1:11" x14ac:dyDescent="0.3">
      <c r="A53" s="37"/>
      <c r="B53" s="38">
        <v>2501</v>
      </c>
      <c r="C53" s="29">
        <v>5000</v>
      </c>
      <c r="D53" s="39">
        <f t="shared" si="1"/>
        <v>2534000</v>
      </c>
      <c r="E53" s="104">
        <v>181</v>
      </c>
      <c r="F53" s="105">
        <v>14000</v>
      </c>
      <c r="G53" s="35"/>
      <c r="H53" s="35"/>
      <c r="I53" s="35"/>
      <c r="J53" s="36"/>
    </row>
    <row r="54" spans="1:11" x14ac:dyDescent="0.3">
      <c r="A54" s="37"/>
      <c r="B54" s="35"/>
      <c r="C54" s="14"/>
      <c r="D54" s="113"/>
      <c r="E54" s="35"/>
      <c r="F54" s="35"/>
      <c r="G54" s="35"/>
      <c r="H54" s="35"/>
      <c r="I54" s="35"/>
      <c r="J54" s="36"/>
    </row>
    <row r="55" spans="1:11" x14ac:dyDescent="0.3">
      <c r="A55" s="17" t="s">
        <v>106</v>
      </c>
      <c r="B55" s="11"/>
      <c r="C55" s="11"/>
      <c r="D55" s="11"/>
      <c r="E55" s="11"/>
      <c r="F55" s="11"/>
      <c r="G55" s="11"/>
      <c r="H55" s="11"/>
      <c r="I55" s="11"/>
      <c r="J55" s="18"/>
    </row>
    <row r="56" spans="1:11" ht="65.25" x14ac:dyDescent="0.3">
      <c r="A56" s="126" t="s">
        <v>104</v>
      </c>
      <c r="B56" s="127"/>
      <c r="C56" s="127"/>
      <c r="D56" s="127"/>
      <c r="E56" s="127"/>
      <c r="F56" s="127"/>
      <c r="G56" s="127"/>
      <c r="H56" s="127"/>
      <c r="I56" s="127"/>
      <c r="J56" s="128"/>
      <c r="K56" s="106" t="s">
        <v>103</v>
      </c>
    </row>
    <row r="57" spans="1:11" ht="65.25" x14ac:dyDescent="0.3">
      <c r="A57" s="132" t="s">
        <v>105</v>
      </c>
      <c r="B57" s="133"/>
      <c r="C57" s="133"/>
      <c r="D57" s="133"/>
      <c r="E57" s="133"/>
      <c r="F57" s="133"/>
      <c r="G57" s="133"/>
      <c r="H57" s="133"/>
      <c r="I57" s="133"/>
      <c r="J57" s="134"/>
      <c r="K57" s="106" t="s">
        <v>103</v>
      </c>
    </row>
    <row r="58" spans="1:11" x14ac:dyDescent="0.3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11" x14ac:dyDescent="0.3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1" ht="39.75" x14ac:dyDescent="0.3">
      <c r="A60" s="126" t="s">
        <v>107</v>
      </c>
      <c r="B60" s="127"/>
      <c r="C60" s="127"/>
      <c r="D60" s="127"/>
      <c r="E60" s="127"/>
      <c r="F60" s="127"/>
      <c r="G60" s="127"/>
      <c r="H60" s="127"/>
      <c r="I60" s="127"/>
      <c r="J60" s="128"/>
      <c r="K60" s="106" t="s">
        <v>100</v>
      </c>
    </row>
    <row r="61" spans="1:11" x14ac:dyDescent="0.3">
      <c r="A61" s="98"/>
      <c r="B61" s="99"/>
      <c r="C61" s="99"/>
      <c r="D61" s="99"/>
      <c r="E61" s="99"/>
      <c r="F61" s="99"/>
      <c r="G61" s="99"/>
      <c r="H61" s="99"/>
      <c r="I61" s="99"/>
      <c r="J61" s="100"/>
    </row>
    <row r="62" spans="1:11" x14ac:dyDescent="0.3">
      <c r="A62" s="98"/>
      <c r="B62" s="99"/>
      <c r="C62" s="99"/>
      <c r="D62" s="99"/>
      <c r="E62" s="99"/>
      <c r="F62" s="99"/>
      <c r="G62" s="99"/>
      <c r="H62" s="99"/>
      <c r="I62" s="99"/>
      <c r="J62" s="100"/>
    </row>
  </sheetData>
  <mergeCells count="16">
    <mergeCell ref="A26:J26"/>
    <mergeCell ref="A28:J28"/>
    <mergeCell ref="A29:J29"/>
    <mergeCell ref="A30:J30"/>
    <mergeCell ref="A3:J3"/>
    <mergeCell ref="A4:J4"/>
    <mergeCell ref="B12:D13"/>
    <mergeCell ref="B18:D19"/>
    <mergeCell ref="A25:J25"/>
    <mergeCell ref="A60:J60"/>
    <mergeCell ref="A32:J32"/>
    <mergeCell ref="A44:J44"/>
    <mergeCell ref="A56:J56"/>
    <mergeCell ref="A57:J57"/>
    <mergeCell ref="B34:C34"/>
    <mergeCell ref="B45:C45"/>
  </mergeCells>
  <hyperlinks>
    <hyperlink ref="A26:J26" r:id="rId1" display="Javaslat a könyvvizsgálói tevékenységért járó díjtétel-minimumok meghatározásához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88671875" style="2" customWidth="1"/>
    <col min="6" max="6" width="9.21875" style="2" customWidth="1"/>
    <col min="7" max="16384" width="8.88671875" style="1"/>
  </cols>
  <sheetData>
    <row r="1" spans="1:8" x14ac:dyDescent="0.3">
      <c r="A1" s="64" t="s">
        <v>40</v>
      </c>
      <c r="B1" s="65"/>
      <c r="C1" s="65"/>
      <c r="D1" s="65"/>
      <c r="E1" s="65"/>
      <c r="F1" s="65"/>
    </row>
    <row r="2" spans="1:8" x14ac:dyDescent="0.3">
      <c r="A2" s="67"/>
      <c r="B2" s="11"/>
      <c r="C2" s="11"/>
      <c r="D2" s="11"/>
      <c r="E2" s="11"/>
      <c r="F2" s="11"/>
      <c r="G2" s="3"/>
    </row>
    <row r="3" spans="1:8" ht="18" x14ac:dyDescent="0.25">
      <c r="A3" s="140" t="s">
        <v>143</v>
      </c>
      <c r="B3" s="141"/>
      <c r="C3" s="141"/>
      <c r="D3" s="141"/>
      <c r="E3" s="141"/>
      <c r="F3" s="141"/>
      <c r="G3" s="3"/>
    </row>
    <row r="4" spans="1:8" x14ac:dyDescent="0.3">
      <c r="A4" s="143" t="s">
        <v>35</v>
      </c>
      <c r="B4" s="144"/>
      <c r="C4" s="144"/>
      <c r="D4" s="144"/>
      <c r="E4" s="144"/>
      <c r="F4" s="144"/>
      <c r="G4" s="3"/>
    </row>
    <row r="5" spans="1:8" x14ac:dyDescent="0.3">
      <c r="A5" s="13" t="s">
        <v>9</v>
      </c>
      <c r="B5" s="13">
        <f>Alapa!$C$17</f>
        <v>0</v>
      </c>
      <c r="C5" s="19"/>
      <c r="D5" s="19"/>
      <c r="E5" s="19"/>
      <c r="F5" s="20"/>
      <c r="G5" s="3"/>
    </row>
    <row r="6" spans="1:8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20"/>
      <c r="G6" s="3"/>
    </row>
    <row r="7" spans="1:8" ht="17.25" thickBot="1" x14ac:dyDescent="0.35">
      <c r="A7" s="13" t="s">
        <v>10</v>
      </c>
      <c r="B7" s="10"/>
      <c r="C7" s="19"/>
      <c r="D7" s="19"/>
      <c r="E7" s="19"/>
      <c r="F7" s="20"/>
      <c r="G7" s="22" t="s">
        <v>11</v>
      </c>
      <c r="H7" s="30">
        <v>2</v>
      </c>
    </row>
    <row r="8" spans="1:8" x14ac:dyDescent="0.3">
      <c r="A8" s="13" t="s">
        <v>11</v>
      </c>
      <c r="B8" s="13" t="e">
        <f>VLOOKUP(H7,Alapa!$G$2:$H$22,2)</f>
        <v>#N/A</v>
      </c>
      <c r="C8" s="19"/>
      <c r="D8" s="19"/>
      <c r="E8" s="19"/>
      <c r="F8" s="20"/>
      <c r="G8" s="3"/>
    </row>
    <row r="9" spans="1:8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20"/>
      <c r="G9" s="3"/>
    </row>
    <row r="10" spans="1:8" ht="22.5" customHeight="1" x14ac:dyDescent="0.3">
      <c r="A10" s="68"/>
      <c r="B10" s="9"/>
      <c r="C10" s="63"/>
      <c r="D10" s="63"/>
      <c r="E10" s="63"/>
      <c r="F10" s="63"/>
      <c r="G10" s="3"/>
    </row>
    <row r="11" spans="1:8" ht="22.5" customHeight="1" thickBot="1" x14ac:dyDescent="0.35">
      <c r="A11" s="68" t="s">
        <v>99</v>
      </c>
      <c r="B11" s="12"/>
      <c r="C11" s="11"/>
      <c r="D11" s="11"/>
      <c r="E11" s="11"/>
      <c r="F11" s="11"/>
      <c r="G11" s="3"/>
    </row>
    <row r="12" spans="1:8" ht="30" customHeight="1" thickBot="1" x14ac:dyDescent="0.3">
      <c r="A12" s="92" t="s">
        <v>98</v>
      </c>
      <c r="B12" s="93" t="s">
        <v>41</v>
      </c>
      <c r="C12" s="93" t="s">
        <v>42</v>
      </c>
      <c r="D12" s="115" t="s">
        <v>108</v>
      </c>
      <c r="E12" s="115" t="s">
        <v>109</v>
      </c>
      <c r="F12" s="115" t="s">
        <v>110</v>
      </c>
      <c r="G12" s="116" t="s">
        <v>111</v>
      </c>
    </row>
    <row r="13" spans="1:8" ht="25.5" x14ac:dyDescent="0.2">
      <c r="A13" s="94">
        <f>COUNT(A$12:$A12)+1</f>
        <v>1</v>
      </c>
      <c r="B13" s="83" t="s">
        <v>43</v>
      </c>
      <c r="C13" s="76" t="s">
        <v>44</v>
      </c>
      <c r="D13" s="117">
        <v>1</v>
      </c>
      <c r="E13" s="118">
        <v>0.5</v>
      </c>
      <c r="F13" s="119" t="s">
        <v>112</v>
      </c>
      <c r="G13" s="120"/>
    </row>
    <row r="14" spans="1:8" ht="25.5" x14ac:dyDescent="0.2">
      <c r="A14" s="95">
        <f>COUNT(A$12:$A13)+1</f>
        <v>2</v>
      </c>
      <c r="B14" s="84" t="s">
        <v>45</v>
      </c>
      <c r="C14" s="77" t="s">
        <v>46</v>
      </c>
      <c r="D14" s="121">
        <v>2</v>
      </c>
      <c r="E14" s="122">
        <v>1</v>
      </c>
      <c r="F14" s="123" t="s">
        <v>113</v>
      </c>
      <c r="G14" s="120"/>
    </row>
    <row r="15" spans="1:8" ht="17.25" customHeight="1" x14ac:dyDescent="0.2">
      <c r="A15" s="95">
        <f>COUNT(A$12:$A14)+1</f>
        <v>3</v>
      </c>
      <c r="B15" s="86" t="s">
        <v>47</v>
      </c>
      <c r="C15" s="87"/>
      <c r="D15" s="124"/>
      <c r="E15" s="125"/>
      <c r="F15" s="123"/>
      <c r="G15" s="120"/>
    </row>
    <row r="16" spans="1:8" ht="31.5" x14ac:dyDescent="0.2">
      <c r="A16" s="95">
        <f>COUNT(A$12:$A15)+1</f>
        <v>4</v>
      </c>
      <c r="B16" s="84" t="s">
        <v>48</v>
      </c>
      <c r="C16" s="78" t="s">
        <v>61</v>
      </c>
      <c r="D16" s="121">
        <v>6</v>
      </c>
      <c r="E16" s="122">
        <v>2</v>
      </c>
      <c r="F16" s="123" t="s">
        <v>114</v>
      </c>
      <c r="G16" s="120"/>
    </row>
    <row r="17" spans="1:7" ht="31.5" x14ac:dyDescent="0.2">
      <c r="A17" s="95">
        <f>COUNT(A$12:$A16)+1</f>
        <v>5</v>
      </c>
      <c r="B17" s="84"/>
      <c r="C17" s="78" t="s">
        <v>62</v>
      </c>
      <c r="D17" s="121"/>
      <c r="E17" s="122"/>
      <c r="F17" s="123" t="s">
        <v>144</v>
      </c>
      <c r="G17" s="120"/>
    </row>
    <row r="18" spans="1:7" ht="15.75" x14ac:dyDescent="0.2">
      <c r="A18" s="95">
        <f>COUNT(A$12:$A17)+1</f>
        <v>6</v>
      </c>
      <c r="B18" s="84"/>
      <c r="C18" s="78" t="s">
        <v>63</v>
      </c>
      <c r="D18" s="121"/>
      <c r="E18" s="122"/>
      <c r="F18" s="123" t="s">
        <v>115</v>
      </c>
      <c r="G18" s="120"/>
    </row>
    <row r="19" spans="1:7" ht="15.75" x14ac:dyDescent="0.2">
      <c r="A19" s="95">
        <f>COUNT(A$12:$A18)+1</f>
        <v>7</v>
      </c>
      <c r="B19" s="84"/>
      <c r="C19" s="78" t="s">
        <v>64</v>
      </c>
      <c r="D19" s="121"/>
      <c r="E19" s="122"/>
      <c r="F19" s="123" t="s">
        <v>116</v>
      </c>
      <c r="G19" s="120"/>
    </row>
    <row r="20" spans="1:7" ht="15.75" x14ac:dyDescent="0.2">
      <c r="A20" s="95">
        <f>COUNT(A$12:$A19)+1</f>
        <v>8</v>
      </c>
      <c r="B20" s="84"/>
      <c r="C20" s="78" t="s">
        <v>65</v>
      </c>
      <c r="D20" s="121"/>
      <c r="E20" s="122"/>
      <c r="F20" s="123" t="s">
        <v>117</v>
      </c>
      <c r="G20" s="120"/>
    </row>
    <row r="21" spans="1:7" ht="15.75" x14ac:dyDescent="0.2">
      <c r="A21" s="95">
        <f>COUNT(A$12:$A20)+1</f>
        <v>9</v>
      </c>
      <c r="B21" s="84"/>
      <c r="C21" s="78" t="s">
        <v>66</v>
      </c>
      <c r="D21" s="121"/>
      <c r="E21" s="122"/>
      <c r="F21" s="123" t="s">
        <v>118</v>
      </c>
      <c r="G21" s="120"/>
    </row>
    <row r="22" spans="1:7" ht="15.75" x14ac:dyDescent="0.2">
      <c r="A22" s="95">
        <f>COUNT(A$12:$A21)+1</f>
        <v>10</v>
      </c>
      <c r="B22" s="84"/>
      <c r="C22" s="78" t="s">
        <v>67</v>
      </c>
      <c r="D22" s="121"/>
      <c r="E22" s="122"/>
      <c r="F22" s="123" t="s">
        <v>119</v>
      </c>
      <c r="G22" s="120"/>
    </row>
    <row r="23" spans="1:7" ht="38.25" x14ac:dyDescent="0.2">
      <c r="A23" s="95">
        <f>COUNT(A$12:$A22)+1</f>
        <v>11</v>
      </c>
      <c r="B23" s="84" t="s">
        <v>49</v>
      </c>
      <c r="C23" s="79" t="s">
        <v>68</v>
      </c>
      <c r="D23" s="121">
        <v>3</v>
      </c>
      <c r="E23" s="122">
        <v>2</v>
      </c>
      <c r="F23" s="123" t="s">
        <v>120</v>
      </c>
      <c r="G23" s="120"/>
    </row>
    <row r="24" spans="1:7" ht="15.75" x14ac:dyDescent="0.2">
      <c r="A24" s="95">
        <f>COUNT(A$12:$A23)+1</f>
        <v>12</v>
      </c>
      <c r="B24" s="84"/>
      <c r="C24" s="79" t="s">
        <v>69</v>
      </c>
      <c r="D24" s="121"/>
      <c r="E24" s="122"/>
      <c r="F24" s="123" t="s">
        <v>121</v>
      </c>
      <c r="G24" s="120"/>
    </row>
    <row r="25" spans="1:7" ht="51.75" x14ac:dyDescent="0.2">
      <c r="A25" s="95">
        <f>COUNT(A$12:$A24)+1</f>
        <v>13</v>
      </c>
      <c r="B25" s="97" t="s">
        <v>50</v>
      </c>
      <c r="C25" s="79" t="s">
        <v>70</v>
      </c>
      <c r="D25" s="121">
        <v>64</v>
      </c>
      <c r="E25" s="122">
        <v>48</v>
      </c>
      <c r="F25" s="123" t="s">
        <v>122</v>
      </c>
      <c r="G25" s="120"/>
    </row>
    <row r="26" spans="1:7" ht="51" x14ac:dyDescent="0.2">
      <c r="A26" s="95">
        <f>COUNT(A$12:$A25)+1</f>
        <v>14</v>
      </c>
      <c r="B26" s="84" t="s">
        <v>51</v>
      </c>
      <c r="C26" s="79" t="s">
        <v>71</v>
      </c>
      <c r="D26" s="121"/>
      <c r="E26" s="122"/>
      <c r="F26" s="123" t="s">
        <v>123</v>
      </c>
      <c r="G26" s="120"/>
    </row>
    <row r="27" spans="1:7" ht="39" x14ac:dyDescent="0.2">
      <c r="A27" s="95">
        <f>COUNT(A$12:$A26)+1</f>
        <v>15</v>
      </c>
      <c r="B27" s="84"/>
      <c r="C27" s="79" t="s">
        <v>72</v>
      </c>
      <c r="D27" s="121"/>
      <c r="E27" s="122"/>
      <c r="F27" s="123" t="s">
        <v>124</v>
      </c>
      <c r="G27" s="120"/>
    </row>
    <row r="28" spans="1:7" ht="31.5" x14ac:dyDescent="0.2">
      <c r="A28" s="95">
        <f>COUNT(A$12:$A27)+1</f>
        <v>16</v>
      </c>
      <c r="B28" s="84"/>
      <c r="C28" s="79" t="s">
        <v>73</v>
      </c>
      <c r="D28" s="121"/>
      <c r="E28" s="122"/>
      <c r="F28" s="123" t="s">
        <v>123</v>
      </c>
      <c r="G28" s="120"/>
    </row>
    <row r="29" spans="1:7" ht="26.25" x14ac:dyDescent="0.2">
      <c r="A29" s="95">
        <f>COUNT(A$12:$A28)+1</f>
        <v>17</v>
      </c>
      <c r="B29" s="85"/>
      <c r="C29" s="79" t="s">
        <v>74</v>
      </c>
      <c r="D29" s="121"/>
      <c r="E29" s="122"/>
      <c r="F29" s="123" t="s">
        <v>125</v>
      </c>
      <c r="G29" s="120"/>
    </row>
    <row r="30" spans="1:7" ht="15.75" x14ac:dyDescent="0.2">
      <c r="A30" s="95">
        <f>COUNT(A$12:$A29)+1</f>
        <v>18</v>
      </c>
      <c r="B30" s="85"/>
      <c r="C30" s="79" t="s">
        <v>75</v>
      </c>
      <c r="D30" s="121"/>
      <c r="E30" s="122"/>
      <c r="F30" s="123" t="s">
        <v>126</v>
      </c>
      <c r="G30" s="120"/>
    </row>
    <row r="31" spans="1:7" ht="26.25" x14ac:dyDescent="0.2">
      <c r="A31" s="95">
        <f>COUNT(A$12:$A30)+1</f>
        <v>19</v>
      </c>
      <c r="B31" s="85"/>
      <c r="C31" s="79" t="s">
        <v>76</v>
      </c>
      <c r="D31" s="121"/>
      <c r="E31" s="122"/>
      <c r="F31" s="123" t="s">
        <v>127</v>
      </c>
      <c r="G31" s="120"/>
    </row>
    <row r="32" spans="1:7" ht="26.25" x14ac:dyDescent="0.2">
      <c r="A32" s="95">
        <f>COUNT(A$12:$A31)+1</f>
        <v>20</v>
      </c>
      <c r="B32" s="85"/>
      <c r="C32" s="79" t="s">
        <v>77</v>
      </c>
      <c r="D32" s="121"/>
      <c r="E32" s="122"/>
      <c r="F32" s="123" t="s">
        <v>128</v>
      </c>
      <c r="G32" s="120"/>
    </row>
    <row r="33" spans="1:7" ht="39" x14ac:dyDescent="0.2">
      <c r="A33" s="95">
        <f>COUNT(A$12:$A32)+1</f>
        <v>21</v>
      </c>
      <c r="B33" s="84" t="s">
        <v>52</v>
      </c>
      <c r="C33" s="79" t="s">
        <v>78</v>
      </c>
      <c r="D33" s="121">
        <v>12</v>
      </c>
      <c r="E33" s="122">
        <v>6</v>
      </c>
      <c r="F33" s="123" t="s">
        <v>129</v>
      </c>
      <c r="G33" s="120"/>
    </row>
    <row r="34" spans="1:7" ht="15.75" x14ac:dyDescent="0.2">
      <c r="A34" s="95">
        <f>COUNT(A$12:$A33)+1</f>
        <v>22</v>
      </c>
      <c r="B34" s="84" t="s">
        <v>53</v>
      </c>
      <c r="C34" s="79" t="s">
        <v>79</v>
      </c>
      <c r="D34" s="121"/>
      <c r="E34" s="122"/>
      <c r="F34" s="123" t="s">
        <v>128</v>
      </c>
      <c r="G34" s="120"/>
    </row>
    <row r="35" spans="1:7" ht="15.75" x14ac:dyDescent="0.2">
      <c r="A35" s="95">
        <f>COUNT(A$12:$A34)+1</f>
        <v>23</v>
      </c>
      <c r="B35" s="85"/>
      <c r="C35" s="79" t="s">
        <v>80</v>
      </c>
      <c r="D35" s="121"/>
      <c r="E35" s="122"/>
      <c r="F35" s="123" t="s">
        <v>130</v>
      </c>
      <c r="G35" s="120"/>
    </row>
    <row r="36" spans="1:7" ht="17.25" customHeight="1" x14ac:dyDescent="0.2">
      <c r="A36" s="95">
        <f>COUNT(A$12:$A35)+1</f>
        <v>24</v>
      </c>
      <c r="B36" s="86" t="s">
        <v>54</v>
      </c>
      <c r="C36" s="87"/>
      <c r="D36" s="124"/>
      <c r="E36" s="125"/>
      <c r="F36" s="123"/>
      <c r="G36" s="120"/>
    </row>
    <row r="37" spans="1:7" ht="25.5" x14ac:dyDescent="0.2">
      <c r="A37" s="95">
        <f>COUNT(A$12:$A36)+1</f>
        <v>25</v>
      </c>
      <c r="B37" s="97" t="s">
        <v>55</v>
      </c>
      <c r="C37" s="79" t="s">
        <v>81</v>
      </c>
      <c r="D37" s="121">
        <v>8</v>
      </c>
      <c r="E37" s="122">
        <v>8</v>
      </c>
      <c r="F37" s="123" t="s">
        <v>131</v>
      </c>
      <c r="G37" s="120"/>
    </row>
    <row r="38" spans="1:7" ht="26.25" x14ac:dyDescent="0.2">
      <c r="A38" s="95">
        <f>COUNT(A$12:$A37)+1</f>
        <v>26</v>
      </c>
      <c r="B38" s="84"/>
      <c r="C38" s="79" t="s">
        <v>82</v>
      </c>
      <c r="D38" s="121">
        <v>64</v>
      </c>
      <c r="E38" s="122">
        <v>64</v>
      </c>
      <c r="F38" s="123" t="s">
        <v>130</v>
      </c>
      <c r="G38" s="120"/>
    </row>
    <row r="39" spans="1:7" ht="31.5" x14ac:dyDescent="0.2">
      <c r="A39" s="95">
        <f>COUNT(A$12:$A38)+1</f>
        <v>27</v>
      </c>
      <c r="B39" s="84"/>
      <c r="C39" s="79" t="s">
        <v>83</v>
      </c>
      <c r="D39" s="121"/>
      <c r="E39" s="122"/>
      <c r="F39" s="123" t="s">
        <v>132</v>
      </c>
      <c r="G39" s="120"/>
    </row>
    <row r="40" spans="1:7" ht="38.25" x14ac:dyDescent="0.2">
      <c r="A40" s="95">
        <f>COUNT(A$12:$A39)+1</f>
        <v>28</v>
      </c>
      <c r="B40" s="84" t="s">
        <v>56</v>
      </c>
      <c r="C40" s="79" t="s">
        <v>84</v>
      </c>
      <c r="D40" s="121"/>
      <c r="E40" s="122"/>
      <c r="F40" s="123" t="s">
        <v>130</v>
      </c>
      <c r="G40" s="120"/>
    </row>
    <row r="41" spans="1:7" ht="39" x14ac:dyDescent="0.2">
      <c r="A41" s="95">
        <f>COUNT(A$12:$A40)+1</f>
        <v>29</v>
      </c>
      <c r="B41" s="84" t="s">
        <v>57</v>
      </c>
      <c r="C41" s="79" t="s">
        <v>85</v>
      </c>
      <c r="D41" s="121">
        <v>8</v>
      </c>
      <c r="E41" s="122">
        <v>8</v>
      </c>
      <c r="F41" s="123" t="s">
        <v>133</v>
      </c>
      <c r="G41" s="120"/>
    </row>
    <row r="42" spans="1:7" ht="15.75" x14ac:dyDescent="0.2">
      <c r="A42" s="95">
        <f>COUNT(A$12:$A41)+1</f>
        <v>30</v>
      </c>
      <c r="B42" s="84"/>
      <c r="C42" s="79" t="s">
        <v>86</v>
      </c>
      <c r="D42" s="121"/>
      <c r="E42" s="122"/>
      <c r="F42" s="123" t="s">
        <v>134</v>
      </c>
      <c r="G42" s="120"/>
    </row>
    <row r="43" spans="1:7" ht="63.75" x14ac:dyDescent="0.2">
      <c r="A43" s="95">
        <f>COUNT(A$12:$A42)+1</f>
        <v>31</v>
      </c>
      <c r="B43" s="84" t="s">
        <v>58</v>
      </c>
      <c r="C43" s="79"/>
      <c r="D43" s="121">
        <v>11</v>
      </c>
      <c r="E43" s="122">
        <v>11</v>
      </c>
      <c r="F43" s="123"/>
      <c r="G43" s="120"/>
    </row>
    <row r="44" spans="1:7" ht="15.75" x14ac:dyDescent="0.2">
      <c r="A44" s="95">
        <f>COUNT(A$12:$A43)+1</f>
        <v>32</v>
      </c>
      <c r="B44" s="84"/>
      <c r="C44" s="79" t="s">
        <v>87</v>
      </c>
      <c r="D44" s="121"/>
      <c r="E44" s="122"/>
      <c r="F44" s="123" t="s">
        <v>135</v>
      </c>
      <c r="G44" s="120"/>
    </row>
    <row r="45" spans="1:7" ht="15.75" x14ac:dyDescent="0.2">
      <c r="A45" s="95">
        <f>COUNT(A$12:$A44)+1</f>
        <v>33</v>
      </c>
      <c r="B45" s="84"/>
      <c r="C45" s="79" t="s">
        <v>88</v>
      </c>
      <c r="D45" s="121"/>
      <c r="E45" s="122"/>
      <c r="F45" s="123" t="s">
        <v>136</v>
      </c>
      <c r="G45" s="120"/>
    </row>
    <row r="46" spans="1:7" ht="15.75" x14ac:dyDescent="0.2">
      <c r="A46" s="95">
        <f>COUNT(A$12:$A45)+1</f>
        <v>34</v>
      </c>
      <c r="B46" s="84"/>
      <c r="C46" s="79" t="s">
        <v>89</v>
      </c>
      <c r="D46" s="121"/>
      <c r="E46" s="122"/>
      <c r="F46" s="123" t="s">
        <v>137</v>
      </c>
      <c r="G46" s="120"/>
    </row>
    <row r="47" spans="1:7" ht="26.25" x14ac:dyDescent="0.2">
      <c r="A47" s="95">
        <f>COUNT(A$12:$A46)+1</f>
        <v>35</v>
      </c>
      <c r="B47" s="84"/>
      <c r="C47" s="79" t="s">
        <v>90</v>
      </c>
      <c r="D47" s="121"/>
      <c r="E47" s="122"/>
      <c r="F47" s="123" t="s">
        <v>138</v>
      </c>
      <c r="G47" s="120"/>
    </row>
    <row r="48" spans="1:7" ht="15.75" x14ac:dyDescent="0.2">
      <c r="A48" s="95">
        <f>COUNT(A$12:$A47)+1</f>
        <v>36</v>
      </c>
      <c r="B48" s="84"/>
      <c r="C48" s="79" t="s">
        <v>91</v>
      </c>
      <c r="D48" s="121"/>
      <c r="E48" s="122"/>
      <c r="F48" s="123" t="s">
        <v>139</v>
      </c>
      <c r="G48" s="120"/>
    </row>
    <row r="49" spans="1:7" ht="15.75" x14ac:dyDescent="0.2">
      <c r="A49" s="95">
        <f>COUNT(A$12:$A48)+1</f>
        <v>37</v>
      </c>
      <c r="B49" s="84"/>
      <c r="C49" s="79" t="s">
        <v>92</v>
      </c>
      <c r="D49" s="121"/>
      <c r="E49" s="122"/>
      <c r="F49" s="123" t="s">
        <v>137</v>
      </c>
      <c r="G49" s="120"/>
    </row>
    <row r="50" spans="1:7" ht="15.75" x14ac:dyDescent="0.2">
      <c r="A50" s="95">
        <f>COUNT(A$12:$A49)+1</f>
        <v>38</v>
      </c>
      <c r="B50" s="84"/>
      <c r="C50" s="79" t="s">
        <v>93</v>
      </c>
      <c r="D50" s="121"/>
      <c r="E50" s="122"/>
      <c r="F50" s="123" t="s">
        <v>140</v>
      </c>
      <c r="G50" s="120"/>
    </row>
    <row r="51" spans="1:7" ht="16.5" customHeight="1" x14ac:dyDescent="0.2">
      <c r="A51" s="95">
        <f>COUNT(A$12:$A50)+1</f>
        <v>39</v>
      </c>
      <c r="B51" s="84"/>
      <c r="C51" s="79" t="s">
        <v>94</v>
      </c>
      <c r="D51" s="121"/>
      <c r="E51" s="122"/>
      <c r="F51" s="123" t="s">
        <v>141</v>
      </c>
      <c r="G51" s="120"/>
    </row>
    <row r="52" spans="1:7" ht="15.75" x14ac:dyDescent="0.2">
      <c r="A52" s="95">
        <f>COUNT(A$12:$A51)+1</f>
        <v>40</v>
      </c>
      <c r="B52" s="84"/>
      <c r="C52" s="79" t="s">
        <v>95</v>
      </c>
      <c r="D52" s="121"/>
      <c r="E52" s="122"/>
      <c r="F52" s="123" t="s">
        <v>142</v>
      </c>
      <c r="G52" s="120"/>
    </row>
    <row r="53" spans="1:7" ht="25.5" x14ac:dyDescent="0.2">
      <c r="A53" s="95">
        <f>COUNT(A$12:$A52)+1</f>
        <v>41</v>
      </c>
      <c r="B53" s="84" t="s">
        <v>59</v>
      </c>
      <c r="C53" s="79" t="s">
        <v>96</v>
      </c>
      <c r="D53" s="121">
        <v>3</v>
      </c>
      <c r="E53" s="122">
        <v>3</v>
      </c>
      <c r="F53" s="123"/>
      <c r="G53" s="120"/>
    </row>
    <row r="54" spans="1:7" ht="15.75" x14ac:dyDescent="0.2">
      <c r="A54" s="95">
        <f>COUNT(A$12:$A53)+1</f>
        <v>42</v>
      </c>
      <c r="B54" s="84"/>
      <c r="C54" s="79" t="s">
        <v>97</v>
      </c>
      <c r="D54" s="121"/>
      <c r="E54" s="122"/>
      <c r="F54" s="123"/>
      <c r="G54" s="120"/>
    </row>
    <row r="55" spans="1:7" thickBot="1" x14ac:dyDescent="0.25">
      <c r="A55" s="96">
        <f>COUNT(A$12:$A54)+1</f>
        <v>43</v>
      </c>
      <c r="B55" s="88" t="s">
        <v>60</v>
      </c>
      <c r="C55" s="89"/>
      <c r="D55" s="90">
        <f>SUM(D13:D54)</f>
        <v>182</v>
      </c>
      <c r="E55" s="114"/>
      <c r="F55" s="91">
        <f>SUM(F13:F54)</f>
        <v>0</v>
      </c>
    </row>
    <row r="56" spans="1:7" ht="15.75" x14ac:dyDescent="0.25">
      <c r="A56" s="80"/>
      <c r="B56" s="81"/>
      <c r="C56" s="81"/>
      <c r="D56" s="81"/>
      <c r="E56" s="81"/>
      <c r="F56"/>
    </row>
    <row r="57" spans="1:7" ht="15.75" x14ac:dyDescent="0.25">
      <c r="A57" s="82"/>
      <c r="B57" s="81"/>
      <c r="C57" s="81"/>
      <c r="D57" s="81"/>
      <c r="E57" s="81"/>
      <c r="F57"/>
    </row>
  </sheetData>
  <mergeCells count="2">
    <mergeCell ref="A3:F3"/>
    <mergeCell ref="A4:F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KE-02-01</vt:lpstr>
      <vt:lpstr>KE-02-02</vt:lpstr>
      <vt:lpstr>Alapa</vt:lpstr>
      <vt:lpstr>Import_M</vt:lpstr>
      <vt:lpstr>Import_O</vt:lpstr>
      <vt:lpstr>Import_F</vt:lpstr>
      <vt:lpstr>'KE-02-01'!Nyomtatási_terület</vt:lpstr>
      <vt:lpstr>'KE-02-02'!Nyomtatási_terület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v.1.20.25.0.1#2021-01-28</dc:description>
  <cp:lastPrinted>2016-05-09T12:48:37Z</cp:lastPrinted>
  <dcterms:created xsi:type="dcterms:W3CDTF">2016-05-09T08:19:13Z</dcterms:created>
  <dcterms:modified xsi:type="dcterms:W3CDTF">2021-01-27T14:40:35Z</dcterms:modified>
</cp:coreProperties>
</file>